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elehodskyj_michigan_gov/Documents/Desktop/"/>
    </mc:Choice>
  </mc:AlternateContent>
  <xr:revisionPtr revIDLastSave="309" documentId="8_{65C678DA-5A9C-49CC-87A5-2F44D7AE88D1}" xr6:coauthVersionLast="47" xr6:coauthVersionMax="47" xr10:uidLastSave="{FFE4B856-5020-4E40-9288-3A67E4A54EC6}"/>
  <bookViews>
    <workbookView xWindow="-135" yWindow="-135" windowWidth="29070" windowHeight="15750" firstSheet="6" activeTab="7" xr2:uid="{3A0650E5-BB01-4682-BFD4-1755497AA53A}"/>
  </bookViews>
  <sheets>
    <sheet name="Dashboard Page 1" sheetId="4" state="hidden" r:id="rId1"/>
    <sheet name="Dashboard Page 2" sheetId="7" state="hidden" r:id="rId2"/>
    <sheet name="Chart" sheetId="9" state="hidden" r:id="rId3"/>
    <sheet name="Dashboard Page 3" sheetId="5" state="hidden" r:id="rId4"/>
    <sheet name="Dashboard Page 4" sheetId="6" state="hidden" r:id="rId5"/>
    <sheet name="Dashboard Page 5" sheetId="11" state="hidden" r:id="rId6"/>
    <sheet name="Dashboard Page 6" sheetId="13" r:id="rId7"/>
    <sheet name="Detailed" sheetId="2" r:id="rId8"/>
  </sheets>
  <definedNames>
    <definedName name="_xlnm._FilterDatabase" localSheetId="6" hidden="1">'Dashboard Page 6'!$L$7:$M$17</definedName>
    <definedName name="_xlnm._FilterDatabase" localSheetId="7" hidden="1">Detailed!$A$2:$K$225</definedName>
    <definedName name="_xlnm.Print_Area" localSheetId="2">Chart!$A$11:$E$35</definedName>
    <definedName name="_xlnm.Print_Area" localSheetId="0">'Dashboard Page 1'!$A$1:$C$21</definedName>
    <definedName name="_xlnm.Print_Area" localSheetId="1">'Dashboard Page 2'!$A$1:$E$191</definedName>
    <definedName name="_xlnm.Print_Area" localSheetId="3">'Dashboard Page 3'!$A$1:$F$188</definedName>
    <definedName name="_xlnm.Print_Area" localSheetId="4">'Dashboard Page 4'!$A$1:$E$191</definedName>
    <definedName name="_xlnm.Print_Area" localSheetId="5">'Dashboard Page 5'!$A$1:$E$191</definedName>
    <definedName name="_xlnm.Print_Area" localSheetId="6">'Dashboard Page 6'!$A$1:$E$50</definedName>
  </definedNames>
  <calcPr calcId="191029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3" l="1"/>
  <c r="K223" i="2" l="1"/>
  <c r="K222" i="2" l="1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3" i="2" l="1"/>
  <c r="K144" i="2"/>
  <c r="K143" i="2"/>
  <c r="K117" i="2"/>
  <c r="K98" i="2"/>
  <c r="K75" i="2"/>
  <c r="K147" i="2"/>
  <c r="I145" i="2"/>
  <c r="I71" i="2"/>
  <c r="K16" i="2" l="1"/>
  <c r="K15" i="2"/>
  <c r="K14" i="2"/>
  <c r="K13" i="2"/>
  <c r="K12" i="2"/>
  <c r="K11" i="2"/>
  <c r="K10" i="2"/>
  <c r="K9" i="2"/>
  <c r="K154" i="2" l="1"/>
  <c r="C12" i="4"/>
  <c r="C18" i="4"/>
  <c r="K150" i="2" l="1"/>
  <c r="K138" i="2"/>
  <c r="K70" i="2"/>
  <c r="K48" i="2"/>
  <c r="C5" i="4"/>
  <c r="C6" i="4"/>
  <c r="C11" i="4"/>
  <c r="C7" i="4"/>
  <c r="C19" i="4" l="1"/>
  <c r="K152" i="2"/>
  <c r="K151" i="2"/>
  <c r="K149" i="2"/>
  <c r="K148" i="2"/>
  <c r="K141" i="2"/>
  <c r="K140" i="2"/>
  <c r="K139" i="2"/>
  <c r="K128" i="2" l="1"/>
  <c r="K127" i="2"/>
  <c r="K126" i="2"/>
  <c r="K124" i="2"/>
  <c r="K123" i="2"/>
  <c r="K120" i="2"/>
  <c r="K119" i="2"/>
  <c r="K125" i="2"/>
  <c r="K129" i="2"/>
  <c r="K122" i="2"/>
  <c r="K121" i="2"/>
  <c r="K118" i="2"/>
  <c r="K135" i="2"/>
  <c r="K134" i="2"/>
  <c r="K133" i="2"/>
  <c r="K132" i="2"/>
  <c r="K131" i="2"/>
  <c r="K130" i="2"/>
  <c r="K113" i="2"/>
  <c r="K112" i="2"/>
  <c r="K106" i="2"/>
  <c r="K105" i="2"/>
  <c r="K104" i="2"/>
  <c r="K101" i="2"/>
  <c r="K100" i="2"/>
  <c r="K99" i="2"/>
  <c r="K97" i="2"/>
  <c r="K96" i="2"/>
  <c r="K95" i="2"/>
  <c r="K92" i="2"/>
  <c r="K91" i="2"/>
  <c r="K90" i="2"/>
  <c r="K103" i="2"/>
  <c r="K102" i="2"/>
  <c r="K94" i="2"/>
  <c r="K93" i="2"/>
  <c r="K137" i="2"/>
  <c r="K136" i="2"/>
  <c r="K116" i="2"/>
  <c r="K115" i="2"/>
  <c r="K114" i="2"/>
  <c r="K76" i="2"/>
  <c r="K111" i="2"/>
  <c r="K110" i="2"/>
  <c r="K109" i="2"/>
  <c r="K108" i="2"/>
  <c r="K107" i="2"/>
  <c r="K89" i="2"/>
  <c r="K88" i="2"/>
  <c r="K87" i="2"/>
  <c r="K86" i="2"/>
  <c r="K73" i="2"/>
  <c r="K72" i="2"/>
  <c r="K71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81" i="2"/>
  <c r="K80" i="2"/>
  <c r="K79" i="2"/>
  <c r="K78" i="2"/>
  <c r="K77" i="2"/>
  <c r="K74" i="2"/>
  <c r="K85" i="2"/>
  <c r="K84" i="2"/>
  <c r="K83" i="2"/>
  <c r="K82" i="2"/>
  <c r="K145" i="2"/>
  <c r="K142" i="2"/>
  <c r="K146" i="2"/>
  <c r="K52" i="2"/>
  <c r="K53" i="2"/>
  <c r="K54" i="2"/>
  <c r="K55" i="2"/>
  <c r="K56" i="2"/>
  <c r="I51" i="2"/>
  <c r="K51" i="2" s="1"/>
  <c r="K50" i="2"/>
  <c r="J225" i="2"/>
  <c r="K49" i="2"/>
  <c r="K18" i="2"/>
  <c r="K17" i="2"/>
  <c r="I225" i="2" l="1"/>
  <c r="K46" i="2" l="1"/>
  <c r="C8" i="4"/>
  <c r="C13" i="4" l="1"/>
  <c r="K47" i="2" l="1"/>
  <c r="K42" i="2" l="1"/>
  <c r="K45" i="2"/>
  <c r="K44" i="2"/>
  <c r="K43" i="2"/>
  <c r="K41" i="2"/>
  <c r="K40" i="2"/>
  <c r="K37" i="2"/>
  <c r="K38" i="2"/>
  <c r="K39" i="2"/>
  <c r="K36" i="2"/>
  <c r="K35" i="2"/>
  <c r="K34" i="2"/>
  <c r="K33" i="2"/>
  <c r="K4" i="2" l="1"/>
  <c r="K5" i="2"/>
  <c r="K6" i="2"/>
  <c r="K7" i="2"/>
  <c r="K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" i="2"/>
  <c r="K225" i="2" l="1"/>
</calcChain>
</file>

<file path=xl/sharedStrings.xml><?xml version="1.0" encoding="utf-8"?>
<sst xmlns="http://schemas.openxmlformats.org/spreadsheetml/2006/main" count="2314" uniqueCount="233">
  <si>
    <t>Status</t>
  </si>
  <si>
    <t>Contracted</t>
  </si>
  <si>
    <t>Allocated</t>
  </si>
  <si>
    <t>Vendor</t>
  </si>
  <si>
    <t>Michigan State University</t>
  </si>
  <si>
    <t>Wayne State University</t>
  </si>
  <si>
    <t>Row Labels</t>
  </si>
  <si>
    <t>Grand Total</t>
  </si>
  <si>
    <t>Total Authorization</t>
  </si>
  <si>
    <t>FY2023 Expenditures</t>
  </si>
  <si>
    <t>Allocated Total</t>
  </si>
  <si>
    <t>Contracted Total</t>
  </si>
  <si>
    <t>Remaining Authorization</t>
  </si>
  <si>
    <t>Total Allocated</t>
  </si>
  <si>
    <t>Total Contracted</t>
  </si>
  <si>
    <t>Current Spend Plan</t>
  </si>
  <si>
    <t>Remaining Spend Plan</t>
  </si>
  <si>
    <t>Current Spend Plan2</t>
  </si>
  <si>
    <t>Pillar</t>
  </si>
  <si>
    <t>Programs</t>
  </si>
  <si>
    <t>Treatment</t>
  </si>
  <si>
    <t>Recovery Incentives Pilot / Contingency Management</t>
  </si>
  <si>
    <t>Altarum Institute</t>
  </si>
  <si>
    <t>Michigan Public Health Institute</t>
  </si>
  <si>
    <t>Placeholder - Recovery Incentives Web Based Incentive Manager</t>
  </si>
  <si>
    <t>Placeholder - Recovery Incentives Provider Start-up funding</t>
  </si>
  <si>
    <t>Medicaid 1115 Justice Waiver Planning</t>
  </si>
  <si>
    <t>FY</t>
  </si>
  <si>
    <t>Emergency Department Medication for Opioid Use Disorder</t>
  </si>
  <si>
    <t>Community Foundation of Southeast Michigan</t>
  </si>
  <si>
    <t>Substance Use Disorder Treatment and Recovery Infrastructure Support</t>
  </si>
  <si>
    <t>Arab Community Center for Economic and Social Services</t>
  </si>
  <si>
    <t>Hegira Health, Inc.</t>
  </si>
  <si>
    <t>List Psychological Services, PLC</t>
  </si>
  <si>
    <t>Munson Medical Center</t>
  </si>
  <si>
    <t>Sacred Heart Rehabilitation Center, Inc.</t>
  </si>
  <si>
    <t>Salvation Army</t>
  </si>
  <si>
    <t>Summit Pointe</t>
  </si>
  <si>
    <t>Substance Use Disorder Treatment and Recovery Transportation Services</t>
  </si>
  <si>
    <t>BWROC Inc.</t>
  </si>
  <si>
    <t>CARE of Southeastern Michigan</t>
  </si>
  <si>
    <t>CMH Services of Muskegon County</t>
  </si>
  <si>
    <t>CRC Recovery Inc.</t>
  </si>
  <si>
    <t>Grand Traverse Bank of Ottawa and Chippewa</t>
  </si>
  <si>
    <t>Great Lakes Recovery Centers Inc.</t>
  </si>
  <si>
    <t xml:space="preserve">Home of New Vision </t>
  </si>
  <si>
    <t>Live Rite Structured Recovery Corp.</t>
  </si>
  <si>
    <t>Mid-Michigan Recovery Services</t>
  </si>
  <si>
    <t>Our Hope Association</t>
  </si>
  <si>
    <t>Quality Behavioral Health, Inc.</t>
  </si>
  <si>
    <t>Saginaw Chippewa Indian Tribe of Michigan</t>
  </si>
  <si>
    <t>Serenity House of Flint</t>
  </si>
  <si>
    <t>WAI-IAM, Inc.</t>
  </si>
  <si>
    <t>Wedgwood Christian Services</t>
  </si>
  <si>
    <t>Appropriation</t>
  </si>
  <si>
    <t>W5746723</t>
  </si>
  <si>
    <t>Michigan Opioid Treatment Access Loan Repayment Program</t>
  </si>
  <si>
    <t>Individuals</t>
  </si>
  <si>
    <t>Rooming In Expansion</t>
  </si>
  <si>
    <t>Covenant</t>
  </si>
  <si>
    <t>Hurley</t>
  </si>
  <si>
    <t>Sparrow Foundation</t>
  </si>
  <si>
    <t>UP Healthcare</t>
  </si>
  <si>
    <t>High Touch High Tech</t>
  </si>
  <si>
    <t>Parent Partner Peer Recovery Coach</t>
  </si>
  <si>
    <t>Judson Center</t>
  </si>
  <si>
    <t>Substance Use Disorder Family Support Program</t>
  </si>
  <si>
    <t>Lutheran Child &amp; Family Services of MI</t>
  </si>
  <si>
    <t>Professional Counseling Center PC</t>
  </si>
  <si>
    <t>Jail Medication for Opioid Use Disorder</t>
  </si>
  <si>
    <t>Health Management Associates</t>
  </si>
  <si>
    <t>W5746722</t>
  </si>
  <si>
    <t>Michigan Department of Correction Medication for Opioid Use Disorder</t>
  </si>
  <si>
    <t>Offender Success</t>
  </si>
  <si>
    <t>Placeholder - MDOC Medication for Opioid Use Disorder</t>
  </si>
  <si>
    <t>Placeholder - Offender Success</t>
  </si>
  <si>
    <t>Prevention</t>
  </si>
  <si>
    <t>Opioid Coalition Academy</t>
  </si>
  <si>
    <t>Quick Response Teams</t>
  </si>
  <si>
    <t>City of Detroit</t>
  </si>
  <si>
    <t>Families Against Narcotics</t>
  </si>
  <si>
    <t>Flint Odyssey House</t>
  </si>
  <si>
    <t>Michigan Health Improvement Alliance</t>
  </si>
  <si>
    <t>Oakwood Healthcare Inc.</t>
  </si>
  <si>
    <t>W.A. Foote Memorial Hospital</t>
  </si>
  <si>
    <t>Greater Flint Health Coalition</t>
  </si>
  <si>
    <t>HOPE Curriculum</t>
  </si>
  <si>
    <t>Teen PEACE Project</t>
  </si>
  <si>
    <t>Faith Based Project</t>
  </si>
  <si>
    <t>Michigan Model for Health</t>
  </si>
  <si>
    <t>Brogan and Partners</t>
  </si>
  <si>
    <t>Placeholder - Michigan Model for Health</t>
  </si>
  <si>
    <t>Administrative</t>
  </si>
  <si>
    <t>Prevention Total</t>
  </si>
  <si>
    <t>Treatment Total</t>
  </si>
  <si>
    <t>Harm Reduction</t>
  </si>
  <si>
    <t>Syringe Service Program</t>
  </si>
  <si>
    <t>Benzie-Leelanau District Health Department</t>
  </si>
  <si>
    <t>Calhoun County Health Department</t>
  </si>
  <si>
    <t>Central Michigan District Health</t>
  </si>
  <si>
    <t>Chippewa County Health Department</t>
  </si>
  <si>
    <t>Dickinson-Iron District Health Department</t>
  </si>
  <si>
    <t>District Health Department #10</t>
  </si>
  <si>
    <t>District Health Department #2</t>
  </si>
  <si>
    <t>District Health Department #4</t>
  </si>
  <si>
    <t>Families Against Narcotics - Harm Reduction Supply Support</t>
  </si>
  <si>
    <t>Health Department of Northwest Michigan</t>
  </si>
  <si>
    <t>Luce-Mackinac-Alger-Schoolcraft DHD</t>
  </si>
  <si>
    <t>Marquette County Health Department</t>
  </si>
  <si>
    <t>Oakland County DHHS Health Division</t>
  </si>
  <si>
    <t>Public Health, Delta &amp; Menominee Counties</t>
  </si>
  <si>
    <t>Saginaw County Health Department</t>
  </si>
  <si>
    <t>Shiawassee County Health Department</t>
  </si>
  <si>
    <t>St. Clair County Health Department</t>
  </si>
  <si>
    <t>Western Upper Peninsula Health Department - (Houghton)</t>
  </si>
  <si>
    <t>Detroit Recovery Project</t>
  </si>
  <si>
    <t>Families Against Narcotics (w/Medicaid Match)</t>
  </si>
  <si>
    <t>Grand Rapids Red Project - Southwest Michigan Harm Reduction Services</t>
  </si>
  <si>
    <t>Grand Rapids Red Project - Syringe Services Program Technical Assistance</t>
  </si>
  <si>
    <t>Grand Rapids Red Project - Harm Reduction Supply Support</t>
  </si>
  <si>
    <t xml:space="preserve">Harm Reduction Michigan </t>
  </si>
  <si>
    <t>Home of New Vision</t>
  </si>
  <si>
    <t>Lansing Syringe Access Inc</t>
  </si>
  <si>
    <t>Community Outreach Prevention and Education Network</t>
  </si>
  <si>
    <t>Oakwood Healthcare Inc</t>
  </si>
  <si>
    <t>Punks with Lunch Lansing</t>
  </si>
  <si>
    <t>Randy's House</t>
  </si>
  <si>
    <t>Salvation Army Harbor Light Center</t>
  </si>
  <si>
    <t>SOOAR - Harm Reduction Services</t>
  </si>
  <si>
    <t>Wellness AIDS Services, Inc</t>
  </si>
  <si>
    <t>Wellness Networks, Inc. dba UNIFIED HIV Health and Beyond</t>
  </si>
  <si>
    <t>Community Health Awareness Group</t>
  </si>
  <si>
    <t>NARCAN Direct Naloxone Portal</t>
  </si>
  <si>
    <t>Emergent Devices</t>
  </si>
  <si>
    <t>Recovery</t>
  </si>
  <si>
    <t>Certified Peer Recovery Coach Trainers</t>
  </si>
  <si>
    <t>Placeholder - Certified Peer Recovery Coach Trainers</t>
  </si>
  <si>
    <t>Recovery Support Services Competitive Supplementsl</t>
  </si>
  <si>
    <t>Community Recovery Alliance, inc.</t>
  </si>
  <si>
    <t>Lifeboat Addiction Recovery Services</t>
  </si>
  <si>
    <t>Peer 360 Recovery Alliance</t>
  </si>
  <si>
    <t>Recovery Advocacy Warriors</t>
  </si>
  <si>
    <t>Recovery Advocates in Livingston, Inc.</t>
  </si>
  <si>
    <t>MSHDA Recovery Housing</t>
  </si>
  <si>
    <t>Maximizing Impact</t>
  </si>
  <si>
    <t>LARA Maps</t>
  </si>
  <si>
    <t>LARA MAPS Improvement Projects/Bamboo Health</t>
  </si>
  <si>
    <t>MI Celerity</t>
  </si>
  <si>
    <t>Syringe Service Program Utilization Platform</t>
  </si>
  <si>
    <t>Placeholder - Altarum</t>
  </si>
  <si>
    <t>Epi Staff</t>
  </si>
  <si>
    <t>STORM</t>
  </si>
  <si>
    <t>Western University</t>
  </si>
  <si>
    <t>Equity</t>
  </si>
  <si>
    <t>Placeholder - Equity</t>
  </si>
  <si>
    <t>Placeholder - Neighborhood Wellness Hubs</t>
  </si>
  <si>
    <t>Other</t>
  </si>
  <si>
    <t>Placeholder - Settlement Evaluation</t>
  </si>
  <si>
    <t>Placeholder - Local Government Incentives</t>
  </si>
  <si>
    <t>Administrative 5% CAP</t>
  </si>
  <si>
    <t>Staffing</t>
  </si>
  <si>
    <t>Harm Reduction Total</t>
  </si>
  <si>
    <t>Recovery Total</t>
  </si>
  <si>
    <t>Maximizing Impact Total</t>
  </si>
  <si>
    <t>Programs and Vendor</t>
  </si>
  <si>
    <t>Michigan Department of Health and Human Services
Michigan Opioid Healing and Recovery Fund Spend Plan Detail</t>
  </si>
  <si>
    <t>Michigan Department of Health and Human Services
Michigan Opioid Healing and Recovery Dashboard</t>
  </si>
  <si>
    <t>FY2022 Expenditures</t>
  </si>
  <si>
    <t>FY 2024</t>
  </si>
  <si>
    <t>Michigan Opioid Healing and Recovery  FY2024 Authorization and Spending</t>
  </si>
  <si>
    <t>Authorization</t>
  </si>
  <si>
    <t>Spending</t>
  </si>
  <si>
    <t>Michigan Opioid Healing and Recovery Spending History</t>
  </si>
  <si>
    <t>Total Expenditures</t>
  </si>
  <si>
    <t>Bronson Health Foundation</t>
  </si>
  <si>
    <t>Community Mental Health Association of Michigan</t>
  </si>
  <si>
    <t>Improved Testing and Referral in SUD Patients</t>
  </si>
  <si>
    <t>Chembio Diagnostics</t>
  </si>
  <si>
    <t>Data Management</t>
  </si>
  <si>
    <t>Placeholder - Data Management</t>
  </si>
  <si>
    <t>Expenditures as of 3/31/2024</t>
  </si>
  <si>
    <t>Expend as of 3/31/2024</t>
  </si>
  <si>
    <t>FY2024 Expenditures as of 3/31/2024</t>
  </si>
  <si>
    <t>Prior Year activity</t>
  </si>
  <si>
    <t>B99921</t>
  </si>
  <si>
    <t>Project Title</t>
  </si>
  <si>
    <t>CMH Partnership of SE Michigan</t>
  </si>
  <si>
    <t>Northcare Network</t>
  </si>
  <si>
    <t>Region 10</t>
  </si>
  <si>
    <t>Macomb County</t>
  </si>
  <si>
    <t>Mid-State Health Network</t>
  </si>
  <si>
    <t>Oakland Community Health Network</t>
  </si>
  <si>
    <t>Southwest Michigan Behavioral Health</t>
  </si>
  <si>
    <t>Detroit-Wayne Mental Health Authority</t>
  </si>
  <si>
    <t>Memorial Healthcare</t>
  </si>
  <si>
    <t>Staffing/CSSM</t>
  </si>
  <si>
    <t>Miscellaneous</t>
  </si>
  <si>
    <t>Other Total</t>
  </si>
  <si>
    <t>FY24</t>
  </si>
  <si>
    <t>FY23</t>
  </si>
  <si>
    <t>Lakshore Regional Entity</t>
  </si>
  <si>
    <t>MDOC Medication for Opioid Use Disorder</t>
  </si>
  <si>
    <t>CSSM/Admin</t>
  </si>
  <si>
    <t>JXN Harm Reduction</t>
  </si>
  <si>
    <t>Harm Reduction Services Support</t>
  </si>
  <si>
    <t>Ending HIV Epdemic Harm</t>
  </si>
  <si>
    <t>CSSM/Admn</t>
  </si>
  <si>
    <t>Recovery Support Services Competitive Supplemental</t>
  </si>
  <si>
    <t>FY22</t>
  </si>
  <si>
    <t>Column Labels</t>
  </si>
  <si>
    <t>Total Current Spend Plan</t>
  </si>
  <si>
    <t>Expenditures</t>
  </si>
  <si>
    <t>Sum of Expenditures</t>
  </si>
  <si>
    <t>Total Sum of Expenditures</t>
  </si>
  <si>
    <t>Actual Exp</t>
  </si>
  <si>
    <t>Exp as of 6/30/24</t>
  </si>
  <si>
    <t>Total</t>
  </si>
  <si>
    <t>Expenditures/Commitments; % of all Funds Expended</t>
  </si>
  <si>
    <t>Expanding Treatment for Neonatal Abstinence Syndrome</t>
  </si>
  <si>
    <t>Prevention Programs</t>
  </si>
  <si>
    <t xml:space="preserve">Prevention Programs </t>
  </si>
  <si>
    <t>Treatment for Incarcerated Populations</t>
  </si>
  <si>
    <t>Pregnant &amp; Postpartum People</t>
  </si>
  <si>
    <t xml:space="preserve">Expanding Syringe Service Programs </t>
  </si>
  <si>
    <t>Medication-Assisted Treatment &amp; Other Opioid Related Treatment</t>
  </si>
  <si>
    <t>Naloxone/Other Drugs to Reverse Opioid Overdoses</t>
  </si>
  <si>
    <t>Expanding Warm Hand-Off Programs &amp; Recovery Services</t>
  </si>
  <si>
    <t>Data Collection &amp; Research</t>
  </si>
  <si>
    <t>Expanding Syringe Service Programs</t>
  </si>
  <si>
    <t xml:space="preserve">Other </t>
  </si>
  <si>
    <t xml:space="preserve">	Prevention Programs</t>
  </si>
  <si>
    <t xml:space="preserve">	Expanding Treatment for Neonatal Abstinence Syndrome</t>
  </si>
  <si>
    <t xml:space="preserve">Committed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</si>
</sst>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0" fontId="2" fillId="0" borderId="0" xfId="0" applyFont="1"/>
    <xf numFmtId="43" fontId="2" fillId="0" borderId="1" xfId="1" applyFont="1" applyBorder="1" applyAlignment="1">
      <alignment horizontal="center"/>
    </xf>
    <xf numFmtId="43" fontId="0" fillId="0" borderId="0" xfId="1" applyFont="1"/>
    <xf numFmtId="0" fontId="0" fillId="0" borderId="0" xfId="0" pivotButton="1"/>
    <xf numFmtId="43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pivotButton="1" applyFont="1" applyAlignment="1">
      <alignment horizontal="center"/>
    </xf>
    <xf numFmtId="0" fontId="4" fillId="0" borderId="0" xfId="0" applyFont="1" applyAlignment="1">
      <alignment horizontal="center"/>
    </xf>
    <xf numFmtId="41" fontId="0" fillId="0" borderId="0" xfId="0" applyNumberFormat="1"/>
    <xf numFmtId="164" fontId="0" fillId="0" borderId="0" xfId="1" applyNumberFormat="1" applyFont="1" applyBorder="1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1" xfId="0" applyBorder="1"/>
    <xf numFmtId="0" fontId="4" fillId="0" borderId="0" xfId="0" pivotButton="1" applyFont="1"/>
    <xf numFmtId="0" fontId="4" fillId="0" borderId="0" xfId="0" applyFont="1" applyAlignment="1">
      <alignment vertical="center" wrapText="1"/>
    </xf>
    <xf numFmtId="43" fontId="0" fillId="0" borderId="0" xfId="1" applyFont="1" applyFill="1"/>
    <xf numFmtId="0" fontId="3" fillId="0" borderId="0" xfId="0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43" fontId="0" fillId="0" borderId="4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3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76">
    <dxf>
      <numFmt numFmtId="35" formatCode="_(* #,##0.00_);_(* \(#,##0.00\);_(* &quot;-&quot;??_);_(@_)"/>
    </dxf>
    <dxf>
      <font>
        <sz val="14"/>
      </font>
      <alignment horizontal="center" wrapText="1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wrapText="1"/>
    </dxf>
    <dxf>
      <font>
        <sz val="14"/>
      </font>
    </dxf>
    <dxf>
      <numFmt numFmtId="35" formatCode="_(* #,##0.00_);_(* \(#,##0.00\);_(* &quot;-&quot;??_);_(@_)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wrapText="1"/>
    </dxf>
    <dxf>
      <alignment horizontal="center"/>
    </dxf>
    <dxf>
      <alignment wrapText="1"/>
    </dxf>
    <dxf>
      <numFmt numFmtId="35" formatCode="_(* #,##0.00_);_(* \(#,##0.00\);_(* &quot;-&quot;??_);_(@_)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wrapText="1"/>
    </dxf>
    <dxf>
      <alignment horizontal="center"/>
    </dxf>
    <dxf>
      <alignment wrapText="1"/>
    </dxf>
    <dxf>
      <numFmt numFmtId="35" formatCode="_(* #,##0.00_);_(* \(#,##0.00\);_(* &quot;-&quot;??_);_(@_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wrapText="1"/>
    </dxf>
    <dxf>
      <alignment horizontal="center"/>
    </dxf>
    <dxf>
      <alignment wrapText="1"/>
    </dxf>
    <dxf>
      <numFmt numFmtId="35" formatCode="_(* #,##0.00_);_(* \(#,##0.00\);_(* &quot;-&quot;??_);_(@_)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wrapText="1"/>
    </dxf>
    <dxf>
      <alignment horizontal="center"/>
    </dxf>
    <dxf>
      <alignment wrapText="1"/>
    </dxf>
    <dxf>
      <numFmt numFmtId="35" formatCode="_(* #,##0.00_);_(* \(#,##0.00\);_(* &quot;-&quot;??_);_(@_)"/>
    </dxf>
    <dxf>
      <alignment wrapText="1"/>
    </dxf>
    <dxf>
      <alignment horizontal="center"/>
    </dxf>
    <dxf>
      <alignment horizontal="center"/>
    </dxf>
    <dxf>
      <alignment horizontal="center"/>
    </dxf>
    <dxf>
      <font>
        <sz val="14"/>
      </font>
    </dxf>
    <dxf>
      <font>
        <sz val="14"/>
      </font>
    </dxf>
    <dxf>
      <font>
        <sz val="14"/>
      </font>
    </dxf>
    <dxf>
      <alignment horizontal="center"/>
    </dxf>
    <dxf>
      <alignment wrapText="1"/>
    </dxf>
    <dxf>
      <alignment horizontal="center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[Copy of Opioid Dashboard FY22 FY23 and FY24 6.30.24 (002).xlsx]Chart!PivotTable2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Chart!$B$2</c:f>
              <c:strCache>
                <c:ptCount val="1"/>
                <c:pt idx="0">
                  <c:v>Current Spend Plan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Chart!$A$3:$A$9</c:f>
              <c:strCache>
                <c:ptCount val="6"/>
                <c:pt idx="0">
                  <c:v>Harm Reduction</c:v>
                </c:pt>
                <c:pt idx="1">
                  <c:v>Maximizing Impact</c:v>
                </c:pt>
                <c:pt idx="2">
                  <c:v>Prevention</c:v>
                </c:pt>
                <c:pt idx="3">
                  <c:v>Recovery</c:v>
                </c:pt>
                <c:pt idx="4">
                  <c:v>Treatment</c:v>
                </c:pt>
                <c:pt idx="5">
                  <c:v>Other</c:v>
                </c:pt>
              </c:strCache>
            </c:strRef>
          </c:cat>
          <c:val>
            <c:numRef>
              <c:f>Chart!$B$3:$B$9</c:f>
              <c:numCache>
                <c:formatCode>_(* #,##0_);_(* \(#,##0\);_(* "-"_);_(@_)</c:formatCode>
                <c:ptCount val="6"/>
                <c:pt idx="0">
                  <c:v>7545137</c:v>
                </c:pt>
                <c:pt idx="1">
                  <c:v>10979340.299999999</c:v>
                </c:pt>
                <c:pt idx="2">
                  <c:v>4266520</c:v>
                </c:pt>
                <c:pt idx="3">
                  <c:v>4460800</c:v>
                </c:pt>
                <c:pt idx="4">
                  <c:v>19830665</c:v>
                </c:pt>
                <c:pt idx="5">
                  <c:v>14408.549999999988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A9E-9702-A9F4169704E5}"/>
            </c:ext>
          </c:extLst>
        </c:ser>
        <c:ser>
          <c:idx val="1"/>
          <c:order val="1"/>
          <c:tx>
            <c:strRef>
              <c:f>Chart!$C$2</c:f>
              <c:strCache>
                <c:ptCount val="1"/>
                <c:pt idx="0">
                  <c:v>Expend as of 3/31/2024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Chart!$A$3:$A$9</c:f>
              <c:strCache>
                <c:ptCount val="6"/>
                <c:pt idx="0">
                  <c:v>Harm Reduction</c:v>
                </c:pt>
                <c:pt idx="1">
                  <c:v>Maximizing Impact</c:v>
                </c:pt>
                <c:pt idx="2">
                  <c:v>Prevention</c:v>
                </c:pt>
                <c:pt idx="3">
                  <c:v>Recovery</c:v>
                </c:pt>
                <c:pt idx="4">
                  <c:v>Treatment</c:v>
                </c:pt>
                <c:pt idx="5">
                  <c:v>Other</c:v>
                </c:pt>
              </c:strCache>
            </c:strRef>
          </c:cat>
          <c:val>
            <c:numRef>
              <c:f>Chart!$C$3:$C$9</c:f>
              <c:numCache>
                <c:formatCode>_(* #,##0.00_);_(* \(#,##0.00\);_(* "-"??_);_(@_)</c:formatCode>
                <c:ptCount val="6"/>
                <c:pt idx="0">
                  <c:v>2856649.2800000003</c:v>
                </c:pt>
                <c:pt idx="1">
                  <c:v>1316526.56</c:v>
                </c:pt>
                <c:pt idx="2">
                  <c:v>1482090.49</c:v>
                </c:pt>
                <c:pt idx="3">
                  <c:v>407461.57000000007</c:v>
                </c:pt>
                <c:pt idx="4">
                  <c:v>4505342.8099999987</c:v>
                </c:pt>
                <c:pt idx="5">
                  <c:v>14408.549999999988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5-4A9E-9702-A9F41697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079760"/>
        <c:axId val="683081560"/>
      </c:barChart>
      <c:catAx>
        <c:axId val="68307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081560"/>
        <c:crosses val="autoZero"/>
        <c:auto val="1"/>
        <c:lblAlgn val="ctr"/>
        <c:lblOffset val="100"/>
        <c:noMultiLvlLbl val="0"/>
      </c:catAx>
      <c:valAx>
        <c:axId val="68308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307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16</xdr:row>
      <xdr:rowOff>52386</xdr:rowOff>
    </xdr:from>
    <xdr:to>
      <xdr:col>4</xdr:col>
      <xdr:colOff>466724</xdr:colOff>
      <xdr:row>34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021206-AD40-7182-5F0E-39A1D0008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ck, Audrey (DHHS)" refreshedDate="45491.443640509257" createdVersion="8" refreshedVersion="8" minRefreshableVersion="3" recordCount="155" xr:uid="{AFAAEBB1-B651-497B-B32A-10BAD6265974}">
  <cacheSource type="worksheet">
    <worksheetSource ref="A2:K154" sheet="Detailed"/>
  </cacheSource>
  <cacheFields count="10">
    <cacheField name="FY" numFmtId="0">
      <sharedItems containsString="0" containsBlank="1" containsNumber="1" containsInteger="1" minValue="2024" maxValue="2024"/>
    </cacheField>
    <cacheField name="Status" numFmtId="0">
      <sharedItems containsBlank="1" count="3">
        <s v="Allocated"/>
        <s v="Contracted"/>
        <m u="1"/>
      </sharedItems>
    </cacheField>
    <cacheField name="Pillar" numFmtId="0">
      <sharedItems count="6">
        <s v="Treatment"/>
        <s v="Prevention"/>
        <s v="Harm Reduction"/>
        <s v="Recovery"/>
        <s v="Maximizing Impact"/>
        <s v="Other"/>
      </sharedItems>
    </cacheField>
    <cacheField name="Programs" numFmtId="0">
      <sharedItems count="37">
        <s v="Recovery Incentives Pilot / Contingency Management"/>
        <s v="Medicaid 1115 Justice Waiver Planning"/>
        <s v="Emergency Department Medication for Opioid Use Disorder"/>
        <s v="Substance Use Disorder Treatment and Recovery Infrastructure Support"/>
        <s v="Substance Use Disorder Treatment and Recovery Transportation Services"/>
        <s v="Michigan Opioid Treatment Access Loan Repayment Program"/>
        <s v="Rooming In Expansion"/>
        <s v="High Touch High Tech"/>
        <s v="Parent Partner Peer Recovery Coach"/>
        <s v="Substance Use Disorder Family Support Program"/>
        <s v="Jail Medication for Opioid Use Disorder"/>
        <s v="Michigan Department of Correction Medication for Opioid Use Disorder"/>
        <s v="Offender Success"/>
        <s v="Opioid Coalition Academy"/>
        <s v="Quick Response Teams"/>
        <s v="HOPE Curriculum"/>
        <s v="Teen PEACE Project"/>
        <s v="Faith Based Project"/>
        <s v="Improved Testing and Referral in SUD Patients"/>
        <s v="Michigan Model for Health"/>
        <s v="Prior Year activity"/>
        <s v="Syringe Service Program"/>
        <s v="NARCAN Direct Naloxone Portal"/>
        <s v="Staffing/CSSM"/>
        <s v="Certified Peer Recovery Coach Trainers"/>
        <s v="Recovery Support Services Competitive Supplementsl"/>
        <s v="MSHDA Recovery Housing"/>
        <s v="LARA Maps"/>
        <s v="MI Celerity"/>
        <s v="Syringe Service Program Utilization Platform"/>
        <s v="Epi Staff"/>
        <s v="STORM"/>
        <s v="Data Management"/>
        <s v="Equity"/>
        <s v="Other"/>
        <s v="Administrative 5% CAP"/>
        <s v="Recovery Incentives Infrastructure" u="1"/>
      </sharedItems>
    </cacheField>
    <cacheField name="Vendor" numFmtId="0">
      <sharedItems count="121">
        <s v="Placeholder - Recovery Incentives Web Based Incentive Manager"/>
        <s v="Altarum Institute"/>
        <s v="Placeholder - Recovery Incentives Provider Start-up funding"/>
        <s v="Michigan Public Health Institute"/>
        <s v="CMH Partnership of SE Michigan"/>
        <s v="Northcare Network"/>
        <s v="Region 10"/>
        <s v="Macomb County"/>
        <s v="Mid-State Health Network"/>
        <s v="Oakland Community Health Network"/>
        <s v="Southwest Michigan Behavioral Health"/>
        <s v="Detroit-Wayne Mental Health Authority"/>
        <s v="Community Foundation of Southeast Michigan"/>
        <s v="Arab Community Center for Economic and Social Services"/>
        <s v="Hegira Health, Inc."/>
        <s v="List Psychological Services, PLC"/>
        <s v="Munson Medical Center"/>
        <s v="Sacred Heart Rehabilitation Center, Inc."/>
        <s v="Salvation Army"/>
        <s v="Summit Pointe"/>
        <s v="BWROC Inc."/>
        <s v="CARE of Southeastern Michigan"/>
        <s v="CMH Services of Muskegon County"/>
        <s v="CRC Recovery Inc."/>
        <s v="Grand Traverse Bank of Ottawa and Chippewa"/>
        <s v="Great Lakes Recovery Centers Inc."/>
        <s v="Home of New Vision "/>
        <s v="Live Rite Structured Recovery Corp."/>
        <s v="Mid-Michigan Recovery Services"/>
        <s v="Our Hope Association"/>
        <s v="Quality Behavioral Health, Inc."/>
        <s v="Saginaw Chippewa Indian Tribe of Michigan"/>
        <s v="Serenity House of Flint"/>
        <s v="WAI-IAM, Inc."/>
        <s v="Wedgwood Christian Services"/>
        <s v="Individuals"/>
        <s v="Covenant"/>
        <s v="Hurley"/>
        <s v="Sparrow Foundation"/>
        <s v="UP Healthcare"/>
        <s v="Bronson Health Foundation"/>
        <s v="Memorial Healthcare"/>
        <s v="Michigan State University"/>
        <s v="Judson Center"/>
        <s v="Lutheran Child &amp; Family Services of MI"/>
        <s v="Professional Counseling Center PC"/>
        <s v="Health Management Associates"/>
        <s v="Placeholder - MDOC Medication for Opioid Use Disorder"/>
        <s v="Placeholder - Offender Success"/>
        <s v="Community Mental Health Association of Michigan"/>
        <s v="City of Detroit"/>
        <s v="Families Against Narcotics"/>
        <s v="Flint Odyssey House"/>
        <s v="Greater Flint Health Coalition"/>
        <s v="Michigan Health Improvement Alliance"/>
        <s v="Oakwood Healthcare Inc."/>
        <s v="W.A. Foote Memorial Hospital"/>
        <s v="Chembio Diagnostics"/>
        <s v="Brogan and Partners"/>
        <s v="Placeholder - Michigan Model for Health"/>
        <s v="Administrative"/>
        <s v="Prior Year activity"/>
        <s v="Benzie-Leelanau District Health Department"/>
        <s v="Calhoun County Health Department"/>
        <s v="Central Michigan District Health"/>
        <s v="Chippewa County Health Department"/>
        <s v="Dickinson-Iron District Health Department"/>
        <s v="District Health Department #10"/>
        <s v="District Health Department #2"/>
        <s v="District Health Department #4"/>
        <s v="Families Against Narcotics - Harm Reduction Supply Support"/>
        <s v="Health Department of Northwest Michigan"/>
        <s v="Luce-Mackinac-Alger-Schoolcraft DHD"/>
        <s v="Marquette County Health Department"/>
        <s v="Oakland County DHHS Health Division"/>
        <s v="Public Health, Delta &amp; Menominee Counties"/>
        <s v="Saginaw County Health Department"/>
        <s v="Shiawassee County Health Department"/>
        <s v="St. Clair County Health Department"/>
        <s v="Western Upper Peninsula Health Department - (Houghton)"/>
        <s v="Detroit Recovery Project"/>
        <s v="Families Against Narcotics (w/Medicaid Match)"/>
        <s v="Grand Rapids Red Project - Southwest Michigan Harm Reduction Services"/>
        <s v="Grand Rapids Red Project - Syringe Services Program Technical Assistance"/>
        <s v="Grand Rapids Red Project - Harm Reduction Supply Support"/>
        <s v="Harm Reduction Michigan "/>
        <s v="Home of New Vision"/>
        <s v="Lansing Syringe Access Inc"/>
        <s v="Community Outreach Prevention and Education Network"/>
        <s v="Oakwood Healthcare Inc"/>
        <s v="Punks with Lunch Lansing"/>
        <s v="Randy's House"/>
        <s v="Salvation Army Harbor Light Center"/>
        <s v="SOOAR - Harm Reduction Services"/>
        <s v="Wellness AIDS Services, Inc"/>
        <s v="Wellness Networks, Inc. dba UNIFIED HIV Health and Beyond"/>
        <s v="Community Health Awareness Group"/>
        <s v="Wayne State University"/>
        <s v="Emergent Devices"/>
        <s v="Staffing/CSSM"/>
        <s v="Placeholder - Certified Peer Recovery Coach Trainers"/>
        <s v="Community Recovery Alliance, inc."/>
        <s v="Lifeboat Addiction Recovery Services"/>
        <s v="Peer 360 Recovery Alliance"/>
        <s v="Recovery Advocacy Warriors"/>
        <s v="Recovery Advocates in Livingston, Inc."/>
        <s v="MSHDA Recovery Housing"/>
        <s v="LARA MAPS Improvement Projects/Bamboo Health"/>
        <s v="Placeholder - Altarum"/>
        <s v="Western University"/>
        <s v="Placeholder - Data Management"/>
        <s v="Placeholder - Equity"/>
        <s v="Placeholder - Neighborhood Wellness Hubs"/>
        <s v="Miscellaneous"/>
        <s v="Placeholder - Settlement Evaluation"/>
        <s v="Placeholder - Local Government Incentives"/>
        <s v="Administrative 5% CAP"/>
        <s v="Staffing"/>
        <s v="Placeholder - 2 additional rooming in Hospitals" u="1"/>
        <s v="Placeholder - Recovery Incentives PIHP Start-up funding" u="1"/>
        <s v="Placeholder - Communications" u="1"/>
      </sharedItems>
    </cacheField>
    <cacheField name="Sub-fund" numFmtId="0">
      <sharedItems containsBlank="1"/>
    </cacheField>
    <cacheField name="Appropriation" numFmtId="0">
      <sharedItems containsMixedTypes="1" containsNumber="1" containsInteger="1" minValue="57467" maxValue="57467" count="4">
        <n v="57467"/>
        <s v="W5746723"/>
        <s v="W5746722"/>
        <s v="B99921"/>
      </sharedItems>
    </cacheField>
    <cacheField name="Current Spend Plan2" numFmtId="43">
      <sharedItems containsSemiMixedTypes="0" containsString="0" containsNumber="1" minValue="-100324.88" maxValue="4000000"/>
    </cacheField>
    <cacheField name="Expenditures as of 12/31/2023 2" numFmtId="43">
      <sharedItems containsString="0" containsBlank="1" containsNumber="1" minValue="-100324.88" maxValue="621000"/>
    </cacheField>
    <cacheField name="Remaining Spend Plan" numFmtId="43">
      <sharedItems containsSemiMixedTypes="0" containsString="0" containsNumber="1" minValue="-14361.09" maxValue="4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ck, Audrey (DHHS)" refreshedDate="45495.502210763887" createdVersion="8" refreshedVersion="8" minRefreshableVersion="3" recordCount="221" xr:uid="{E90D545A-258F-4BAD-87DB-D5557FD9292D}">
  <cacheSource type="worksheet">
    <worksheetSource ref="B2:K223" sheet="Detailed"/>
  </cacheSource>
  <cacheFields count="9">
    <cacheField name="Status" numFmtId="0">
      <sharedItems count="2">
        <s v="Allocated"/>
        <s v="Contracted"/>
      </sharedItems>
    </cacheField>
    <cacheField name="Pillar" numFmtId="0">
      <sharedItems count="6">
        <s v="Treatment"/>
        <s v="Prevention"/>
        <s v="Harm Reduction"/>
        <s v="Recovery"/>
        <s v="Maximizing Impact"/>
        <s v="Other"/>
      </sharedItems>
    </cacheField>
    <cacheField name="Programs" numFmtId="0">
      <sharedItems count="40">
        <s v="Recovery Incentives Pilot / Contingency Management"/>
        <s v="Medicaid 1115 Justice Waiver Planning"/>
        <s v="Emergency Department Medication for Opioid Use Disorder"/>
        <s v="Substance Use Disorder Treatment and Recovery Infrastructure Support"/>
        <s v="Substance Use Disorder Treatment and Recovery Transportation Services"/>
        <s v="Michigan Opioid Treatment Access Loan Repayment Program"/>
        <s v="Rooming In Expansion"/>
        <s v="High Touch High Tech"/>
        <s v="Parent Partner Peer Recovery Coach"/>
        <s v="Substance Use Disorder Family Support Program"/>
        <s v="Jail Medication for Opioid Use Disorder"/>
        <s v="Michigan Department of Correction Medication for Opioid Use Disorder"/>
        <s v="Opioid Coalition Academy"/>
        <s v="Quick Response Teams"/>
        <s v="HOPE Curriculum"/>
        <s v="Teen PEACE Project"/>
        <s v="Faith Based Project"/>
        <s v="Improved Testing and Referral in SUD Patients"/>
        <s v="Michigan Model for Health"/>
        <s v="Prior Year activity"/>
        <s v="Syringe Service Program"/>
        <s v="NARCAN Direct Naloxone Portal"/>
        <s v="Staffing/CSSM"/>
        <s v="Certified Peer Recovery Coach Trainers"/>
        <s v="Recovery Support Services Competitive Supplementsl"/>
        <s v="MSHDA Recovery Housing"/>
        <s v="LARA Maps"/>
        <s v="MI Celerity"/>
        <s v="Syringe Service Program Utilization Platform"/>
        <s v="Epi Staff"/>
        <s v="STORM"/>
        <s v="Data Management"/>
        <s v="Equity"/>
        <s v="Other"/>
        <s v="Administrative 5% CAP"/>
        <s v="CSSM/Admin"/>
        <s v="Harm Reduction Services Support"/>
        <s v="Ending HIV Epdemic Harm"/>
        <s v="Recovery Support Services Competitive Supplemental"/>
        <s v="Offender Success" u="1"/>
      </sharedItems>
    </cacheField>
    <cacheField name="Vendor" numFmtId="0">
      <sharedItems/>
    </cacheField>
    <cacheField name="FY" numFmtId="0">
      <sharedItems count="3">
        <s v="FY24"/>
        <s v="FY23"/>
        <s v="FY22"/>
      </sharedItems>
    </cacheField>
    <cacheField name="Appropriation" numFmtId="0">
      <sharedItems containsMixedTypes="1" containsNumber="1" containsInteger="1" minValue="57467" maxValue="57467"/>
    </cacheField>
    <cacheField name="Current Spend Plan2" numFmtId="43">
      <sharedItems containsSemiMixedTypes="0" containsString="0" containsNumber="1" minValue="-100324.88" maxValue="6999695"/>
    </cacheField>
    <cacheField name="Expenditures" numFmtId="43">
      <sharedItems containsString="0" containsBlank="1" containsNumber="1" minValue="-272.85000000000002" maxValue="6999695"/>
    </cacheField>
    <cacheField name="Remaining Spend Plan" numFmtId="43">
      <sharedItems containsSemiMixedTypes="0" containsString="0" containsNumber="1" minValue="-100324.88" maxValue="4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n v="2024"/>
    <x v="0"/>
    <x v="0"/>
    <x v="0"/>
    <x v="0"/>
    <s v="Distributors"/>
    <x v="0"/>
    <n v="326740"/>
    <m/>
    <n v="326740"/>
  </r>
  <r>
    <n v="2024"/>
    <x v="1"/>
    <x v="0"/>
    <x v="0"/>
    <x v="1"/>
    <s v="Distributors"/>
    <x v="0"/>
    <n v="325000"/>
    <m/>
    <n v="325000"/>
  </r>
  <r>
    <n v="2024"/>
    <x v="0"/>
    <x v="0"/>
    <x v="0"/>
    <x v="2"/>
    <s v="Distributors"/>
    <x v="0"/>
    <n v="260000"/>
    <m/>
    <n v="260000"/>
  </r>
  <r>
    <n v="2024"/>
    <x v="0"/>
    <x v="0"/>
    <x v="0"/>
    <x v="3"/>
    <s v="Distributors"/>
    <x v="0"/>
    <n v="59472"/>
    <m/>
    <n v="59472"/>
  </r>
  <r>
    <n v="2024"/>
    <x v="0"/>
    <x v="0"/>
    <x v="0"/>
    <x v="3"/>
    <s v="Distributors"/>
    <x v="0"/>
    <n v="818064"/>
    <m/>
    <n v="818064"/>
  </r>
  <r>
    <n v="2024"/>
    <x v="1"/>
    <x v="0"/>
    <x v="0"/>
    <x v="3"/>
    <s v="Distributors"/>
    <x v="0"/>
    <n v="179262"/>
    <m/>
    <n v="179262"/>
  </r>
  <r>
    <m/>
    <x v="1"/>
    <x v="0"/>
    <x v="0"/>
    <x v="4"/>
    <s v="Distributors"/>
    <x v="0"/>
    <n v="7500"/>
    <m/>
    <n v="7500"/>
  </r>
  <r>
    <m/>
    <x v="1"/>
    <x v="0"/>
    <x v="0"/>
    <x v="5"/>
    <s v="Distributors"/>
    <x v="0"/>
    <n v="7500"/>
    <m/>
    <n v="7500"/>
  </r>
  <r>
    <m/>
    <x v="1"/>
    <x v="0"/>
    <x v="0"/>
    <x v="6"/>
    <s v="Distributors"/>
    <x v="0"/>
    <n v="7500"/>
    <m/>
    <n v="7500"/>
  </r>
  <r>
    <m/>
    <x v="1"/>
    <x v="0"/>
    <x v="0"/>
    <x v="7"/>
    <s v="Distributors"/>
    <x v="0"/>
    <n v="7500"/>
    <m/>
    <n v="7500"/>
  </r>
  <r>
    <m/>
    <x v="1"/>
    <x v="0"/>
    <x v="0"/>
    <x v="8"/>
    <s v="Distributors"/>
    <x v="0"/>
    <n v="7500"/>
    <m/>
    <n v="7500"/>
  </r>
  <r>
    <m/>
    <x v="1"/>
    <x v="0"/>
    <x v="0"/>
    <x v="9"/>
    <s v="Distributors"/>
    <x v="0"/>
    <n v="7500"/>
    <m/>
    <n v="7500"/>
  </r>
  <r>
    <m/>
    <x v="1"/>
    <x v="0"/>
    <x v="0"/>
    <x v="10"/>
    <s v="Distributors"/>
    <x v="0"/>
    <n v="7500"/>
    <m/>
    <n v="7500"/>
  </r>
  <r>
    <m/>
    <x v="1"/>
    <x v="0"/>
    <x v="0"/>
    <x v="11"/>
    <s v="Distributors"/>
    <x v="0"/>
    <n v="7500"/>
    <m/>
    <n v="7500"/>
  </r>
  <r>
    <n v="2024"/>
    <x v="1"/>
    <x v="0"/>
    <x v="1"/>
    <x v="3"/>
    <s v="Janssen"/>
    <x v="0"/>
    <n v="362500"/>
    <m/>
    <n v="362500"/>
  </r>
  <r>
    <n v="2024"/>
    <x v="1"/>
    <x v="0"/>
    <x v="2"/>
    <x v="12"/>
    <s v="Janssen"/>
    <x v="0"/>
    <n v="1000000"/>
    <n v="291607.84999999998"/>
    <n v="708392.15"/>
  </r>
  <r>
    <n v="2024"/>
    <x v="1"/>
    <x v="0"/>
    <x v="3"/>
    <x v="13"/>
    <s v="Janssen"/>
    <x v="1"/>
    <n v="217883"/>
    <n v="82242.8"/>
    <n v="135640.20000000001"/>
  </r>
  <r>
    <n v="2024"/>
    <x v="1"/>
    <x v="0"/>
    <x v="3"/>
    <x v="14"/>
    <s v="Janssen"/>
    <x v="1"/>
    <n v="101787"/>
    <n v="101787"/>
    <n v="0"/>
  </r>
  <r>
    <n v="2024"/>
    <x v="1"/>
    <x v="0"/>
    <x v="3"/>
    <x v="15"/>
    <s v="Janssen"/>
    <x v="1"/>
    <n v="393568"/>
    <n v="45014"/>
    <n v="348554"/>
  </r>
  <r>
    <n v="2024"/>
    <x v="1"/>
    <x v="0"/>
    <x v="3"/>
    <x v="16"/>
    <s v="Janssen"/>
    <x v="1"/>
    <n v="38920"/>
    <n v="38919.85"/>
    <n v="0.15000000000145519"/>
  </r>
  <r>
    <n v="2024"/>
    <x v="1"/>
    <x v="0"/>
    <x v="3"/>
    <x v="17"/>
    <s v="Janssen"/>
    <x v="1"/>
    <n v="3995000"/>
    <m/>
    <n v="3995000"/>
  </r>
  <r>
    <n v="2024"/>
    <x v="1"/>
    <x v="0"/>
    <x v="3"/>
    <x v="18"/>
    <s v="Janssen"/>
    <x v="1"/>
    <n v="384672"/>
    <m/>
    <n v="384672"/>
  </r>
  <r>
    <n v="2024"/>
    <x v="1"/>
    <x v="0"/>
    <x v="3"/>
    <x v="19"/>
    <s v="Janssen"/>
    <x v="1"/>
    <n v="193915"/>
    <n v="148540.43"/>
    <n v="45374.570000000007"/>
  </r>
  <r>
    <n v="2024"/>
    <x v="1"/>
    <x v="0"/>
    <x v="4"/>
    <x v="20"/>
    <s v="Janssen"/>
    <x v="1"/>
    <n v="187838"/>
    <n v="93825.69"/>
    <n v="94012.31"/>
  </r>
  <r>
    <n v="2024"/>
    <x v="1"/>
    <x v="0"/>
    <x v="4"/>
    <x v="21"/>
    <s v="Janssen"/>
    <x v="1"/>
    <n v="18455"/>
    <n v="2897.3"/>
    <n v="15557.7"/>
  </r>
  <r>
    <n v="2024"/>
    <x v="1"/>
    <x v="0"/>
    <x v="4"/>
    <x v="22"/>
    <s v="Janssen"/>
    <x v="1"/>
    <n v="199659"/>
    <n v="95680.37"/>
    <n v="103978.63"/>
  </r>
  <r>
    <n v="2024"/>
    <x v="1"/>
    <x v="0"/>
    <x v="4"/>
    <x v="23"/>
    <s v="Janssen"/>
    <x v="1"/>
    <n v="133925"/>
    <n v="36549.56"/>
    <n v="97375.44"/>
  </r>
  <r>
    <n v="2024"/>
    <x v="1"/>
    <x v="0"/>
    <x v="4"/>
    <x v="24"/>
    <s v="Janssen"/>
    <x v="1"/>
    <n v="101437"/>
    <n v="43471.44"/>
    <n v="57965.56"/>
  </r>
  <r>
    <n v="2024"/>
    <x v="1"/>
    <x v="0"/>
    <x v="4"/>
    <x v="25"/>
    <s v="Janssen"/>
    <x v="1"/>
    <n v="200000"/>
    <n v="121044.9"/>
    <n v="78955.100000000006"/>
  </r>
  <r>
    <n v="2024"/>
    <x v="1"/>
    <x v="0"/>
    <x v="4"/>
    <x v="26"/>
    <s v="Janssen"/>
    <x v="1"/>
    <n v="200000"/>
    <n v="93361.24"/>
    <n v="106638.76"/>
  </r>
  <r>
    <n v="2024"/>
    <x v="1"/>
    <x v="0"/>
    <x v="4"/>
    <x v="15"/>
    <s v="Janssen"/>
    <x v="1"/>
    <n v="200000"/>
    <n v="77887.73"/>
    <n v="122112.27"/>
  </r>
  <r>
    <n v="2024"/>
    <x v="1"/>
    <x v="0"/>
    <x v="4"/>
    <x v="27"/>
    <s v="Janssen"/>
    <x v="1"/>
    <n v="200000"/>
    <n v="166842.81"/>
    <n v="33157.19"/>
  </r>
  <r>
    <n v="2024"/>
    <x v="1"/>
    <x v="0"/>
    <x v="4"/>
    <x v="28"/>
    <s v="Janssen"/>
    <x v="1"/>
    <n v="145977"/>
    <n v="78845.23"/>
    <n v="67131.77"/>
  </r>
  <r>
    <n v="2024"/>
    <x v="1"/>
    <x v="0"/>
    <x v="4"/>
    <x v="29"/>
    <s v="Janssen"/>
    <x v="1"/>
    <n v="200000"/>
    <n v="194961.31"/>
    <n v="5038.6900000000023"/>
  </r>
  <r>
    <n v="2024"/>
    <x v="1"/>
    <x v="0"/>
    <x v="4"/>
    <x v="30"/>
    <s v="Janssen"/>
    <x v="1"/>
    <n v="200000"/>
    <n v="135430.88"/>
    <n v="64569.119999999995"/>
  </r>
  <r>
    <n v="2024"/>
    <x v="1"/>
    <x v="0"/>
    <x v="4"/>
    <x v="17"/>
    <s v="Janssen"/>
    <x v="1"/>
    <n v="156931"/>
    <n v="83597.41"/>
    <n v="73333.59"/>
  </r>
  <r>
    <n v="2024"/>
    <x v="1"/>
    <x v="0"/>
    <x v="4"/>
    <x v="31"/>
    <s v="Janssen"/>
    <x v="1"/>
    <n v="194776"/>
    <n v="108189.98"/>
    <n v="86586.02"/>
  </r>
  <r>
    <n v="2024"/>
    <x v="1"/>
    <x v="0"/>
    <x v="4"/>
    <x v="32"/>
    <s v="Janssen"/>
    <x v="1"/>
    <n v="200000"/>
    <n v="129053.81"/>
    <n v="70946.19"/>
  </r>
  <r>
    <n v="2024"/>
    <x v="1"/>
    <x v="0"/>
    <x v="4"/>
    <x v="33"/>
    <s v="Janssen"/>
    <x v="1"/>
    <n v="120371"/>
    <n v="87677.759999999995"/>
    <n v="32693.240000000005"/>
  </r>
  <r>
    <n v="2024"/>
    <x v="1"/>
    <x v="0"/>
    <x v="4"/>
    <x v="34"/>
    <s v="Janssen"/>
    <x v="1"/>
    <n v="107863"/>
    <m/>
    <n v="107863"/>
  </r>
  <r>
    <n v="2024"/>
    <x v="1"/>
    <x v="0"/>
    <x v="5"/>
    <x v="35"/>
    <s v="Janssen"/>
    <x v="0"/>
    <n v="671000"/>
    <n v="621000"/>
    <n v="50000"/>
  </r>
  <r>
    <n v="2024"/>
    <x v="1"/>
    <x v="0"/>
    <x v="6"/>
    <x v="36"/>
    <s v="Janssen"/>
    <x v="0"/>
    <n v="75000"/>
    <n v="14745.83"/>
    <n v="60254.17"/>
  </r>
  <r>
    <n v="2024"/>
    <x v="1"/>
    <x v="0"/>
    <x v="6"/>
    <x v="37"/>
    <s v="Janssen"/>
    <x v="0"/>
    <n v="256000"/>
    <n v="138496.26999999999"/>
    <n v="117503.73000000001"/>
  </r>
  <r>
    <n v="2024"/>
    <x v="1"/>
    <x v="0"/>
    <x v="6"/>
    <x v="38"/>
    <s v="Janssen"/>
    <x v="0"/>
    <n v="110000"/>
    <n v="10000"/>
    <n v="100000"/>
  </r>
  <r>
    <n v="2024"/>
    <x v="1"/>
    <x v="0"/>
    <x v="6"/>
    <x v="39"/>
    <s v="Janssen"/>
    <x v="0"/>
    <n v="75000"/>
    <n v="75000"/>
    <n v="0"/>
  </r>
  <r>
    <n v="2024"/>
    <x v="1"/>
    <x v="0"/>
    <x v="6"/>
    <x v="40"/>
    <s v="Janssen"/>
    <x v="0"/>
    <n v="109650"/>
    <m/>
    <n v="109650"/>
  </r>
  <r>
    <n v="2024"/>
    <x v="1"/>
    <x v="0"/>
    <x v="6"/>
    <x v="41"/>
    <s v="Janssen"/>
    <x v="0"/>
    <n v="50000"/>
    <m/>
    <n v="50000"/>
  </r>
  <r>
    <n v="2024"/>
    <x v="1"/>
    <x v="0"/>
    <x v="7"/>
    <x v="42"/>
    <s v="Janssen"/>
    <x v="1"/>
    <n v="400000"/>
    <n v="151981.59"/>
    <n v="248018.41"/>
  </r>
  <r>
    <n v="2024"/>
    <x v="1"/>
    <x v="0"/>
    <x v="8"/>
    <x v="43"/>
    <s v="Distributors"/>
    <x v="0"/>
    <n v="900000"/>
    <n v="378178.06"/>
    <n v="521821.94"/>
  </r>
  <r>
    <n v="2024"/>
    <x v="1"/>
    <x v="0"/>
    <x v="9"/>
    <x v="44"/>
    <s v="Janssen"/>
    <x v="0"/>
    <n v="600000"/>
    <n v="315974.65000000002"/>
    <n v="284025.34999999998"/>
  </r>
  <r>
    <n v="2024"/>
    <x v="1"/>
    <x v="0"/>
    <x v="9"/>
    <x v="45"/>
    <s v="Distributors"/>
    <x v="0"/>
    <n v="600000"/>
    <n v="195727.84"/>
    <n v="404272.16000000003"/>
  </r>
  <r>
    <n v="2024"/>
    <x v="1"/>
    <x v="0"/>
    <x v="10"/>
    <x v="46"/>
    <s v="Distributors"/>
    <x v="2"/>
    <n v="1500000"/>
    <n v="346809.22"/>
    <n v="1153190.78"/>
  </r>
  <r>
    <n v="2024"/>
    <x v="0"/>
    <x v="0"/>
    <x v="11"/>
    <x v="47"/>
    <s v="Distributors"/>
    <x v="0"/>
    <n v="2500000"/>
    <m/>
    <n v="2500000"/>
  </r>
  <r>
    <n v="2024"/>
    <x v="0"/>
    <x v="0"/>
    <x v="12"/>
    <x v="48"/>
    <s v="Janssen"/>
    <x v="0"/>
    <n v="500000"/>
    <m/>
    <n v="500000"/>
  </r>
  <r>
    <n v="2024"/>
    <x v="1"/>
    <x v="1"/>
    <x v="13"/>
    <x v="49"/>
    <s v="Janssen"/>
    <x v="2"/>
    <n v="500000"/>
    <m/>
    <n v="500000"/>
  </r>
  <r>
    <n v="2024"/>
    <x v="1"/>
    <x v="1"/>
    <x v="14"/>
    <x v="13"/>
    <s v="Distributors"/>
    <x v="0"/>
    <n v="150000"/>
    <n v="97672.85"/>
    <n v="52327.149999999994"/>
  </r>
  <r>
    <n v="2024"/>
    <x v="1"/>
    <x v="1"/>
    <x v="14"/>
    <x v="50"/>
    <s v="Distributors"/>
    <x v="0"/>
    <n v="76640"/>
    <m/>
    <n v="76640"/>
  </r>
  <r>
    <n v="2024"/>
    <x v="1"/>
    <x v="1"/>
    <x v="14"/>
    <x v="51"/>
    <s v="Distributors"/>
    <x v="0"/>
    <n v="200000"/>
    <n v="108647"/>
    <n v="91353"/>
  </r>
  <r>
    <n v="2024"/>
    <x v="1"/>
    <x v="1"/>
    <x v="14"/>
    <x v="52"/>
    <s v="Distributors"/>
    <x v="0"/>
    <n v="153472"/>
    <n v="100304.3"/>
    <n v="53167.7"/>
  </r>
  <r>
    <n v="2024"/>
    <x v="1"/>
    <x v="1"/>
    <x v="14"/>
    <x v="53"/>
    <s v="Distributors"/>
    <x v="0"/>
    <n v="87550"/>
    <n v="44606.78"/>
    <n v="42943.22"/>
  </r>
  <r>
    <n v="2024"/>
    <x v="1"/>
    <x v="1"/>
    <x v="14"/>
    <x v="26"/>
    <s v="Distributors"/>
    <x v="0"/>
    <n v="154463"/>
    <n v="120498.6"/>
    <n v="33964.399999999994"/>
  </r>
  <r>
    <n v="2024"/>
    <x v="1"/>
    <x v="1"/>
    <x v="14"/>
    <x v="15"/>
    <s v="Distributors"/>
    <x v="0"/>
    <n v="100000"/>
    <n v="23160.01"/>
    <n v="76839.990000000005"/>
  </r>
  <r>
    <n v="2024"/>
    <x v="1"/>
    <x v="1"/>
    <x v="14"/>
    <x v="54"/>
    <s v="Distributors"/>
    <x v="0"/>
    <n v="155894"/>
    <n v="105720.58"/>
    <n v="50173.42"/>
  </r>
  <r>
    <n v="2024"/>
    <x v="1"/>
    <x v="1"/>
    <x v="14"/>
    <x v="55"/>
    <s v="Distributors"/>
    <x v="0"/>
    <n v="200000"/>
    <n v="82649.179999999993"/>
    <n v="117350.82"/>
  </r>
  <r>
    <n v="2024"/>
    <x v="1"/>
    <x v="1"/>
    <x v="14"/>
    <x v="56"/>
    <s v="Distributors"/>
    <x v="0"/>
    <n v="153362"/>
    <n v="99750.43"/>
    <n v="53611.570000000007"/>
  </r>
  <r>
    <n v="2024"/>
    <x v="1"/>
    <x v="1"/>
    <x v="15"/>
    <x v="3"/>
    <s v="Distributors"/>
    <x v="0"/>
    <n v="235381"/>
    <n v="107721.27"/>
    <n v="127659.73"/>
  </r>
  <r>
    <n v="2024"/>
    <x v="1"/>
    <x v="1"/>
    <x v="16"/>
    <x v="55"/>
    <s v="Distributors"/>
    <x v="0"/>
    <n v="157904"/>
    <n v="78460.490000000005"/>
    <n v="79443.509999999995"/>
  </r>
  <r>
    <n v="2024"/>
    <x v="1"/>
    <x v="1"/>
    <x v="17"/>
    <x v="53"/>
    <s v="Distributors"/>
    <x v="0"/>
    <n v="152669"/>
    <n v="74377.59"/>
    <n v="78291.41"/>
  </r>
  <r>
    <n v="2024"/>
    <x v="1"/>
    <x v="1"/>
    <x v="18"/>
    <x v="57"/>
    <s v="Distributors"/>
    <x v="2"/>
    <n v="97875"/>
    <m/>
    <n v="97875"/>
  </r>
  <r>
    <n v="2024"/>
    <x v="1"/>
    <x v="1"/>
    <x v="19"/>
    <x v="58"/>
    <s v="Distributors"/>
    <x v="0"/>
    <n v="1235710"/>
    <n v="235709.95"/>
    <n v="1000000.05"/>
  </r>
  <r>
    <n v="2024"/>
    <x v="1"/>
    <x v="1"/>
    <x v="19"/>
    <x v="3"/>
    <s v="Distributors"/>
    <x v="0"/>
    <n v="250000"/>
    <n v="152449.96"/>
    <n v="97550.040000000008"/>
  </r>
  <r>
    <n v="2024"/>
    <x v="0"/>
    <x v="1"/>
    <x v="19"/>
    <x v="59"/>
    <s v="Janssen"/>
    <x v="0"/>
    <n v="160000"/>
    <m/>
    <n v="160000"/>
  </r>
  <r>
    <n v="2024"/>
    <x v="1"/>
    <x v="1"/>
    <x v="19"/>
    <x v="60"/>
    <m/>
    <x v="0"/>
    <n v="45600"/>
    <n v="36599.79"/>
    <n v="9000.2099999999991"/>
  </r>
  <r>
    <n v="2024"/>
    <x v="1"/>
    <x v="1"/>
    <x v="20"/>
    <x v="61"/>
    <m/>
    <x v="0"/>
    <n v="0"/>
    <n v="13761.71"/>
    <n v="-13761.71"/>
  </r>
  <r>
    <n v="2024"/>
    <x v="1"/>
    <x v="2"/>
    <x v="21"/>
    <x v="62"/>
    <s v="Distributors"/>
    <x v="2"/>
    <n v="45000"/>
    <n v="33295.51"/>
    <n v="11704.489999999998"/>
  </r>
  <r>
    <n v="2024"/>
    <x v="1"/>
    <x v="2"/>
    <x v="21"/>
    <x v="63"/>
    <s v="Distributors"/>
    <x v="2"/>
    <n v="90000"/>
    <n v="67500"/>
    <n v="22500"/>
  </r>
  <r>
    <n v="2024"/>
    <x v="1"/>
    <x v="2"/>
    <x v="21"/>
    <x v="64"/>
    <s v="Distributors"/>
    <x v="2"/>
    <n v="85000"/>
    <n v="63750"/>
    <n v="21250"/>
  </r>
  <r>
    <n v="2024"/>
    <x v="1"/>
    <x v="2"/>
    <x v="21"/>
    <x v="65"/>
    <s v="Distributors"/>
    <x v="2"/>
    <n v="70000"/>
    <n v="47312.51"/>
    <n v="22687.489999999998"/>
  </r>
  <r>
    <n v="2024"/>
    <x v="1"/>
    <x v="2"/>
    <x v="21"/>
    <x v="66"/>
    <s v="Distributors"/>
    <x v="2"/>
    <n v="75000"/>
    <n v="56250"/>
    <n v="18750"/>
  </r>
  <r>
    <n v="2024"/>
    <x v="1"/>
    <x v="2"/>
    <x v="21"/>
    <x v="67"/>
    <s v="Distributors"/>
    <x v="2"/>
    <n v="160000"/>
    <n v="105725"/>
    <n v="54275"/>
  </r>
  <r>
    <n v="2024"/>
    <x v="1"/>
    <x v="2"/>
    <x v="21"/>
    <x v="68"/>
    <s v="Distributors"/>
    <x v="2"/>
    <n v="60000"/>
    <n v="45000"/>
    <n v="15000"/>
  </r>
  <r>
    <n v="2024"/>
    <x v="1"/>
    <x v="2"/>
    <x v="21"/>
    <x v="69"/>
    <s v="Distributors"/>
    <x v="2"/>
    <n v="65000"/>
    <n v="35203"/>
    <n v="29797"/>
  </r>
  <r>
    <n v="2024"/>
    <x v="1"/>
    <x v="2"/>
    <x v="21"/>
    <x v="70"/>
    <s v="Distributors"/>
    <x v="2"/>
    <n v="107465"/>
    <n v="107465"/>
    <n v="0"/>
  </r>
  <r>
    <n v="2024"/>
    <x v="1"/>
    <x v="2"/>
    <x v="21"/>
    <x v="71"/>
    <s v="Distributors"/>
    <x v="2"/>
    <n v="70000"/>
    <n v="52500"/>
    <n v="17500"/>
  </r>
  <r>
    <n v="2024"/>
    <x v="1"/>
    <x v="2"/>
    <x v="21"/>
    <x v="72"/>
    <s v="Distributors"/>
    <x v="2"/>
    <n v="75000"/>
    <n v="56250"/>
    <n v="18750"/>
  </r>
  <r>
    <n v="2024"/>
    <x v="1"/>
    <x v="2"/>
    <x v="21"/>
    <x v="73"/>
    <s v="Distributors"/>
    <x v="2"/>
    <n v="170000"/>
    <n v="127501"/>
    <n v="42499"/>
  </r>
  <r>
    <n v="2024"/>
    <x v="1"/>
    <x v="2"/>
    <x v="21"/>
    <x v="74"/>
    <s v="Distributors"/>
    <x v="2"/>
    <n v="370000"/>
    <n v="197923"/>
    <n v="172077"/>
  </r>
  <r>
    <n v="2024"/>
    <x v="1"/>
    <x v="2"/>
    <x v="21"/>
    <x v="75"/>
    <s v="Distributors"/>
    <x v="2"/>
    <n v="85000"/>
    <n v="62814"/>
    <n v="22186"/>
  </r>
  <r>
    <n v="2024"/>
    <x v="1"/>
    <x v="2"/>
    <x v="21"/>
    <x v="76"/>
    <s v="Distributors"/>
    <x v="2"/>
    <n v="35000"/>
    <n v="26251"/>
    <n v="8749"/>
  </r>
  <r>
    <n v="2024"/>
    <x v="1"/>
    <x v="2"/>
    <x v="21"/>
    <x v="77"/>
    <s v="Distributors"/>
    <x v="2"/>
    <n v="10000"/>
    <n v="7500"/>
    <n v="2500"/>
  </r>
  <r>
    <n v="2024"/>
    <x v="1"/>
    <x v="2"/>
    <x v="21"/>
    <x v="78"/>
    <s v="Distributors"/>
    <x v="2"/>
    <n v="90000"/>
    <n v="36345.61"/>
    <n v="53654.39"/>
  </r>
  <r>
    <n v="2024"/>
    <x v="1"/>
    <x v="2"/>
    <x v="21"/>
    <x v="79"/>
    <s v="Distributors"/>
    <x v="2"/>
    <n v="60000"/>
    <n v="45000"/>
    <n v="15000"/>
  </r>
  <r>
    <n v="2024"/>
    <x v="1"/>
    <x v="2"/>
    <x v="21"/>
    <x v="80"/>
    <s v="Distributors"/>
    <x v="2"/>
    <n v="140000"/>
    <n v="24604.69"/>
    <n v="115395.31"/>
  </r>
  <r>
    <n v="2024"/>
    <x v="1"/>
    <x v="2"/>
    <x v="21"/>
    <x v="51"/>
    <s v="Distributors"/>
    <x v="2"/>
    <n v="257465"/>
    <n v="106191"/>
    <n v="151274"/>
  </r>
  <r>
    <n v="2024"/>
    <x v="1"/>
    <x v="2"/>
    <x v="21"/>
    <x v="81"/>
    <s v="Distributors"/>
    <x v="0"/>
    <n v="128600"/>
    <n v="69696"/>
    <n v="58904"/>
  </r>
  <r>
    <n v="2024"/>
    <x v="1"/>
    <x v="2"/>
    <x v="21"/>
    <x v="82"/>
    <s v="Distributors"/>
    <x v="0"/>
    <n v="178953"/>
    <n v="87460.21"/>
    <n v="91492.79"/>
  </r>
  <r>
    <n v="2024"/>
    <x v="1"/>
    <x v="2"/>
    <x v="21"/>
    <x v="82"/>
    <s v="Distributors"/>
    <x v="2"/>
    <n v="120095"/>
    <n v="120094.95"/>
    <n v="5.0000000002910383E-2"/>
  </r>
  <r>
    <n v="2024"/>
    <x v="1"/>
    <x v="2"/>
    <x v="21"/>
    <x v="83"/>
    <s v="Distributors"/>
    <x v="2"/>
    <n v="55000"/>
    <n v="17911.96"/>
    <n v="37088.04"/>
  </r>
  <r>
    <n v="2024"/>
    <x v="1"/>
    <x v="2"/>
    <x v="21"/>
    <x v="84"/>
    <s v="Distributors"/>
    <x v="2"/>
    <n v="1315000"/>
    <n v="23878.1"/>
    <n v="1291121.8999999999"/>
  </r>
  <r>
    <n v="2024"/>
    <x v="1"/>
    <x v="2"/>
    <x v="21"/>
    <x v="85"/>
    <s v="Distributors"/>
    <x v="2"/>
    <n v="230000"/>
    <n v="134723.67000000001"/>
    <n v="95276.329999999987"/>
  </r>
  <r>
    <n v="2024"/>
    <x v="1"/>
    <x v="2"/>
    <x v="21"/>
    <x v="86"/>
    <s v="Distributors"/>
    <x v="2"/>
    <n v="242209"/>
    <n v="136656.92000000001"/>
    <n v="105552.07999999999"/>
  </r>
  <r>
    <n v="2024"/>
    <x v="1"/>
    <x v="2"/>
    <x v="21"/>
    <x v="87"/>
    <s v="Distributors"/>
    <x v="2"/>
    <n v="210000"/>
    <n v="108018.84"/>
    <n v="101981.16"/>
  </r>
  <r>
    <n v="2024"/>
    <x v="1"/>
    <x v="2"/>
    <x v="21"/>
    <x v="88"/>
    <s v="Distributors"/>
    <x v="2"/>
    <n v="190000"/>
    <n v="88028.800000000003"/>
    <n v="101971.2"/>
  </r>
  <r>
    <n v="2024"/>
    <x v="1"/>
    <x v="2"/>
    <x v="21"/>
    <x v="89"/>
    <s v="Distributors"/>
    <x v="2"/>
    <n v="35000"/>
    <n v="11802.86"/>
    <n v="23197.14"/>
  </r>
  <r>
    <n v="2024"/>
    <x v="1"/>
    <x v="2"/>
    <x v="21"/>
    <x v="90"/>
    <s v="Distributors"/>
    <x v="2"/>
    <n v="216000"/>
    <n v="67067.77"/>
    <n v="148932.22999999998"/>
  </r>
  <r>
    <n v="2024"/>
    <x v="1"/>
    <x v="2"/>
    <x v="21"/>
    <x v="91"/>
    <s v="Distributors"/>
    <x v="2"/>
    <n v="75000"/>
    <n v="47958.28"/>
    <n v="27041.72"/>
  </r>
  <r>
    <n v="2024"/>
    <x v="1"/>
    <x v="2"/>
    <x v="21"/>
    <x v="92"/>
    <s v="Distributors"/>
    <x v="2"/>
    <n v="100000"/>
    <n v="62306.239999999998"/>
    <n v="37693.760000000002"/>
  </r>
  <r>
    <n v="2024"/>
    <x v="1"/>
    <x v="2"/>
    <x v="21"/>
    <x v="93"/>
    <s v="Distributors"/>
    <x v="2"/>
    <n v="100000"/>
    <n v="50556.86"/>
    <n v="49443.14"/>
  </r>
  <r>
    <n v="2024"/>
    <x v="1"/>
    <x v="2"/>
    <x v="21"/>
    <x v="94"/>
    <s v="Distributors"/>
    <x v="2"/>
    <n v="135000"/>
    <n v="88030.88"/>
    <n v="46969.119999999995"/>
  </r>
  <r>
    <n v="2024"/>
    <x v="1"/>
    <x v="2"/>
    <x v="21"/>
    <x v="95"/>
    <s v="Distributors"/>
    <x v="2"/>
    <n v="100000"/>
    <n v="57121.22"/>
    <n v="42878.78"/>
  </r>
  <r>
    <n v="2024"/>
    <x v="1"/>
    <x v="2"/>
    <x v="21"/>
    <x v="13"/>
    <s v="Distributors"/>
    <x v="2"/>
    <n v="525000"/>
    <n v="112899.91"/>
    <n v="412100.08999999997"/>
  </r>
  <r>
    <n v="2024"/>
    <x v="1"/>
    <x v="2"/>
    <x v="21"/>
    <x v="96"/>
    <s v="Distributors"/>
    <x v="2"/>
    <n v="50000"/>
    <n v="16798.93"/>
    <n v="33201.07"/>
  </r>
  <r>
    <n v="2024"/>
    <x v="1"/>
    <x v="2"/>
    <x v="21"/>
    <x v="97"/>
    <s v="Distributors"/>
    <x v="2"/>
    <n v="125000"/>
    <n v="57882.29"/>
    <n v="67117.709999999992"/>
  </r>
  <r>
    <n v="2024"/>
    <x v="1"/>
    <x v="2"/>
    <x v="21"/>
    <x v="3"/>
    <s v="Distributors"/>
    <x v="0"/>
    <n v="294350"/>
    <n v="179012.18"/>
    <n v="115337.82"/>
  </r>
  <r>
    <n v="2024"/>
    <x v="1"/>
    <x v="2"/>
    <x v="22"/>
    <x v="98"/>
    <s v="Distributors"/>
    <x v="2"/>
    <n v="1000000"/>
    <m/>
    <n v="1000000"/>
  </r>
  <r>
    <n v="2024"/>
    <x v="1"/>
    <x v="2"/>
    <x v="23"/>
    <x v="99"/>
    <s v="Distributors"/>
    <x v="0"/>
    <n v="0"/>
    <n v="14361.09"/>
    <n v="-14361.09"/>
  </r>
  <r>
    <n v="2024"/>
    <x v="0"/>
    <x v="3"/>
    <x v="24"/>
    <x v="100"/>
    <s v="Janssen"/>
    <x v="0"/>
    <n v="40800"/>
    <m/>
    <n v="40800"/>
  </r>
  <r>
    <n v="2024"/>
    <x v="1"/>
    <x v="3"/>
    <x v="25"/>
    <x v="20"/>
    <s v="Distributors"/>
    <x v="1"/>
    <n v="35000"/>
    <n v="34857.85"/>
    <n v="142.15000000000146"/>
  </r>
  <r>
    <n v="2024"/>
    <x v="1"/>
    <x v="3"/>
    <x v="25"/>
    <x v="21"/>
    <s v="Distributors"/>
    <x v="1"/>
    <n v="35000"/>
    <n v="35000"/>
    <n v="0"/>
  </r>
  <r>
    <n v="2024"/>
    <x v="1"/>
    <x v="3"/>
    <x v="25"/>
    <x v="101"/>
    <s v="Distributors"/>
    <x v="1"/>
    <n v="35000"/>
    <n v="34999.949999999997"/>
    <n v="5.0000000002910383E-2"/>
  </r>
  <r>
    <n v="2024"/>
    <x v="1"/>
    <x v="3"/>
    <x v="25"/>
    <x v="80"/>
    <s v="Distributors"/>
    <x v="1"/>
    <n v="35000"/>
    <n v="28615.79"/>
    <n v="6384.2099999999991"/>
  </r>
  <r>
    <n v="2024"/>
    <x v="1"/>
    <x v="3"/>
    <x v="25"/>
    <x v="86"/>
    <s v="Distributors"/>
    <x v="1"/>
    <n v="35000"/>
    <n v="29388.44"/>
    <n v="5611.5600000000013"/>
  </r>
  <r>
    <n v="2024"/>
    <x v="1"/>
    <x v="3"/>
    <x v="25"/>
    <x v="102"/>
    <s v="Distributors"/>
    <x v="1"/>
    <n v="35000"/>
    <n v="35000"/>
    <n v="0"/>
  </r>
  <r>
    <n v="2024"/>
    <x v="1"/>
    <x v="3"/>
    <x v="25"/>
    <x v="27"/>
    <s v="Distributors"/>
    <x v="1"/>
    <n v="35000"/>
    <n v="35000"/>
    <n v="0"/>
  </r>
  <r>
    <n v="2024"/>
    <x v="1"/>
    <x v="3"/>
    <x v="25"/>
    <x v="103"/>
    <s v="Distributors"/>
    <x v="1"/>
    <n v="35000"/>
    <n v="35000"/>
    <n v="0"/>
  </r>
  <r>
    <n v="2024"/>
    <x v="1"/>
    <x v="3"/>
    <x v="25"/>
    <x v="104"/>
    <s v="Distributors"/>
    <x v="1"/>
    <n v="35000"/>
    <n v="34695.83"/>
    <n v="304.16999999999825"/>
  </r>
  <r>
    <n v="2024"/>
    <x v="1"/>
    <x v="3"/>
    <x v="25"/>
    <x v="105"/>
    <s v="Distributors"/>
    <x v="1"/>
    <n v="35000"/>
    <n v="35000"/>
    <n v="0"/>
  </r>
  <r>
    <n v="2024"/>
    <x v="1"/>
    <x v="3"/>
    <x v="25"/>
    <x v="32"/>
    <s v="Distributors"/>
    <x v="1"/>
    <n v="35000"/>
    <n v="34903.71"/>
    <n v="96.290000000000873"/>
  </r>
  <r>
    <n v="2024"/>
    <x v="1"/>
    <x v="3"/>
    <x v="25"/>
    <x v="33"/>
    <s v="Distributors"/>
    <x v="1"/>
    <n v="35000"/>
    <n v="35000"/>
    <n v="0"/>
  </r>
  <r>
    <n v="2024"/>
    <x v="1"/>
    <x v="3"/>
    <x v="26"/>
    <x v="106"/>
    <s v="Janssen"/>
    <x v="2"/>
    <n v="4000000"/>
    <m/>
    <n v="4000000"/>
  </r>
  <r>
    <n v="2024"/>
    <x v="1"/>
    <x v="4"/>
    <x v="27"/>
    <x v="107"/>
    <s v="Distributors"/>
    <x v="0"/>
    <n v="320000"/>
    <n v="200000"/>
    <n v="120000"/>
  </r>
  <r>
    <n v="2024"/>
    <x v="1"/>
    <x v="4"/>
    <x v="28"/>
    <x v="1"/>
    <s v="Distributors"/>
    <x v="0"/>
    <n v="126000"/>
    <n v="102595.31"/>
    <n v="23404.690000000002"/>
  </r>
  <r>
    <n v="2024"/>
    <x v="0"/>
    <x v="4"/>
    <x v="29"/>
    <x v="108"/>
    <s v="Distributors"/>
    <x v="0"/>
    <n v="22363"/>
    <m/>
    <n v="22363"/>
  </r>
  <r>
    <n v="2024"/>
    <x v="1"/>
    <x v="4"/>
    <x v="29"/>
    <x v="3"/>
    <s v="Distributors"/>
    <x v="0"/>
    <n v="29500"/>
    <m/>
    <n v="29500"/>
  </r>
  <r>
    <n v="2024"/>
    <x v="1"/>
    <x v="4"/>
    <x v="30"/>
    <x v="3"/>
    <s v="Distributors"/>
    <x v="0"/>
    <n v="200000"/>
    <n v="66229"/>
    <n v="133771"/>
  </r>
  <r>
    <n v="2024"/>
    <x v="1"/>
    <x v="4"/>
    <x v="31"/>
    <x v="109"/>
    <s v="Distributors"/>
    <x v="0"/>
    <n v="200000"/>
    <n v="115238.36"/>
    <n v="84761.64"/>
  </r>
  <r>
    <n v="2024"/>
    <x v="0"/>
    <x v="4"/>
    <x v="32"/>
    <x v="110"/>
    <m/>
    <x v="0"/>
    <n v="900000"/>
    <m/>
    <n v="900000"/>
  </r>
  <r>
    <n v="2024"/>
    <x v="0"/>
    <x v="4"/>
    <x v="33"/>
    <x v="111"/>
    <s v="Distributors"/>
    <x v="0"/>
    <n v="2023939"/>
    <m/>
    <n v="2023939"/>
  </r>
  <r>
    <n v="2024"/>
    <x v="0"/>
    <x v="4"/>
    <x v="33"/>
    <x v="112"/>
    <s v="Distributors"/>
    <x v="0"/>
    <n v="250000"/>
    <m/>
    <n v="250000"/>
  </r>
  <r>
    <n v="2024"/>
    <x v="1"/>
    <x v="4"/>
    <x v="33"/>
    <x v="3"/>
    <m/>
    <x v="0"/>
    <n v="73394"/>
    <m/>
    <n v="73394"/>
  </r>
  <r>
    <n v="2024"/>
    <x v="1"/>
    <x v="4"/>
    <x v="33"/>
    <x v="3"/>
    <s v="Janssen"/>
    <x v="0"/>
    <n v="250000"/>
    <n v="95323.15"/>
    <n v="154676.85"/>
  </r>
  <r>
    <n v="2024"/>
    <x v="1"/>
    <x v="4"/>
    <x v="33"/>
    <x v="3"/>
    <s v="Janssen"/>
    <x v="0"/>
    <n v="226061"/>
    <n v="128448"/>
    <n v="97613"/>
  </r>
  <r>
    <n v="2024"/>
    <x v="1"/>
    <x v="4"/>
    <x v="33"/>
    <x v="113"/>
    <s v="Janssen"/>
    <x v="0"/>
    <n v="2071.79"/>
    <n v="2071.79"/>
    <n v="0"/>
  </r>
  <r>
    <m/>
    <x v="1"/>
    <x v="4"/>
    <x v="33"/>
    <x v="61"/>
    <m/>
    <x v="0"/>
    <n v="2298.9299999999998"/>
    <n v="2298.9299999999998"/>
    <n v="0"/>
  </r>
  <r>
    <n v="2024"/>
    <x v="0"/>
    <x v="4"/>
    <x v="34"/>
    <x v="58"/>
    <s v="Distributors"/>
    <x v="0"/>
    <n v="2346754"/>
    <m/>
    <n v="2346754"/>
  </r>
  <r>
    <n v="2024"/>
    <x v="0"/>
    <x v="4"/>
    <x v="34"/>
    <x v="114"/>
    <s v="Distributors"/>
    <x v="0"/>
    <n v="500000"/>
    <m/>
    <n v="500000"/>
  </r>
  <r>
    <n v="2024"/>
    <x v="1"/>
    <x v="4"/>
    <x v="34"/>
    <x v="3"/>
    <s v="Distributors"/>
    <x v="0"/>
    <n v="1234322"/>
    <n v="233810.43"/>
    <n v="1000511.5700000001"/>
  </r>
  <r>
    <n v="2024"/>
    <x v="1"/>
    <x v="4"/>
    <x v="34"/>
    <x v="3"/>
    <s v="Distributors"/>
    <x v="0"/>
    <n v="75137"/>
    <n v="27734.12"/>
    <n v="47402.880000000005"/>
  </r>
  <r>
    <n v="2024"/>
    <x v="0"/>
    <x v="4"/>
    <x v="34"/>
    <x v="115"/>
    <s v="Distributors"/>
    <x v="0"/>
    <n v="208955"/>
    <m/>
    <n v="208955"/>
  </r>
  <r>
    <n v="2024"/>
    <x v="1"/>
    <x v="4"/>
    <x v="35"/>
    <x v="116"/>
    <s v="Distributors"/>
    <x v="0"/>
    <n v="815000"/>
    <n v="1132.22"/>
    <n v="813867.78"/>
  </r>
  <r>
    <n v="2024"/>
    <x v="1"/>
    <x v="4"/>
    <x v="35"/>
    <x v="3"/>
    <s v="Distributors"/>
    <x v="0"/>
    <n v="751351"/>
    <m/>
    <n v="751351"/>
  </r>
  <r>
    <n v="2024"/>
    <x v="1"/>
    <x v="4"/>
    <x v="35"/>
    <x v="3"/>
    <s v="Distributors"/>
    <x v="2"/>
    <n v="175000"/>
    <n v="94451.67"/>
    <n v="80548.33"/>
  </r>
  <r>
    <n v="2024"/>
    <x v="1"/>
    <x v="4"/>
    <x v="35"/>
    <x v="117"/>
    <s v="Distributors"/>
    <x v="0"/>
    <n v="247193.58"/>
    <n v="247193.58"/>
    <n v="0"/>
  </r>
  <r>
    <m/>
    <x v="1"/>
    <x v="5"/>
    <x v="20"/>
    <x v="61"/>
    <m/>
    <x v="1"/>
    <n v="-100324.88"/>
    <n v="-100324.88"/>
    <n v="0"/>
  </r>
  <r>
    <m/>
    <x v="1"/>
    <x v="5"/>
    <x v="20"/>
    <x v="61"/>
    <m/>
    <x v="3"/>
    <n v="114733.43"/>
    <n v="114733.43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1">
  <r>
    <x v="0"/>
    <x v="0"/>
    <x v="0"/>
    <s v="Placeholder - Recovery Incentives Web Based Incentive Manager"/>
    <x v="0"/>
    <n v="57467"/>
    <n v="326740"/>
    <m/>
    <n v="326740"/>
  </r>
  <r>
    <x v="1"/>
    <x v="0"/>
    <x v="0"/>
    <s v="Altarum Institute"/>
    <x v="0"/>
    <n v="57467"/>
    <n v="325000"/>
    <m/>
    <n v="325000"/>
  </r>
  <r>
    <x v="0"/>
    <x v="0"/>
    <x v="0"/>
    <s v="Placeholder - Recovery Incentives Provider Start-up funding"/>
    <x v="0"/>
    <n v="57467"/>
    <n v="260000"/>
    <m/>
    <n v="260000"/>
  </r>
  <r>
    <x v="0"/>
    <x v="0"/>
    <x v="0"/>
    <s v="Michigan Public Health Institute"/>
    <x v="0"/>
    <n v="57467"/>
    <n v="59472"/>
    <m/>
    <n v="59472"/>
  </r>
  <r>
    <x v="0"/>
    <x v="0"/>
    <x v="0"/>
    <s v="Michigan Public Health Institute"/>
    <x v="0"/>
    <n v="57467"/>
    <n v="818064"/>
    <m/>
    <n v="818064"/>
  </r>
  <r>
    <x v="1"/>
    <x v="0"/>
    <x v="0"/>
    <s v="Michigan Public Health Institute"/>
    <x v="0"/>
    <n v="57467"/>
    <n v="179262"/>
    <m/>
    <n v="179262"/>
  </r>
  <r>
    <x v="1"/>
    <x v="0"/>
    <x v="0"/>
    <s v="CMH Partnership of SE Michigan"/>
    <x v="0"/>
    <n v="57467"/>
    <n v="7500"/>
    <m/>
    <n v="7500"/>
  </r>
  <r>
    <x v="1"/>
    <x v="0"/>
    <x v="0"/>
    <s v="Northcare Network"/>
    <x v="0"/>
    <n v="57467"/>
    <n v="7500"/>
    <m/>
    <n v="7500"/>
  </r>
  <r>
    <x v="1"/>
    <x v="0"/>
    <x v="0"/>
    <s v="Region 10"/>
    <x v="0"/>
    <n v="57467"/>
    <n v="7500"/>
    <m/>
    <n v="7500"/>
  </r>
  <r>
    <x v="1"/>
    <x v="0"/>
    <x v="0"/>
    <s v="Macomb County"/>
    <x v="0"/>
    <n v="57467"/>
    <n v="7500"/>
    <m/>
    <n v="7500"/>
  </r>
  <r>
    <x v="1"/>
    <x v="0"/>
    <x v="0"/>
    <s v="Mid-State Health Network"/>
    <x v="0"/>
    <n v="57467"/>
    <n v="7500"/>
    <m/>
    <n v="7500"/>
  </r>
  <r>
    <x v="1"/>
    <x v="0"/>
    <x v="0"/>
    <s v="Oakland Community Health Network"/>
    <x v="0"/>
    <n v="57467"/>
    <n v="7500"/>
    <m/>
    <n v="7500"/>
  </r>
  <r>
    <x v="1"/>
    <x v="0"/>
    <x v="0"/>
    <s v="Southwest Michigan Behavioral Health"/>
    <x v="0"/>
    <n v="57467"/>
    <n v="7500"/>
    <m/>
    <n v="7500"/>
  </r>
  <r>
    <x v="1"/>
    <x v="0"/>
    <x v="0"/>
    <s v="Detroit-Wayne Mental Health Authority"/>
    <x v="0"/>
    <n v="57467"/>
    <n v="7500"/>
    <m/>
    <n v="7500"/>
  </r>
  <r>
    <x v="1"/>
    <x v="0"/>
    <x v="1"/>
    <s v="Michigan Public Health Institute"/>
    <x v="0"/>
    <n v="57467"/>
    <n v="362500"/>
    <m/>
    <n v="362500"/>
  </r>
  <r>
    <x v="1"/>
    <x v="0"/>
    <x v="2"/>
    <s v="Community Foundation of Southeast Michigan"/>
    <x v="0"/>
    <n v="57467"/>
    <n v="1000000"/>
    <m/>
    <n v="1000000"/>
  </r>
  <r>
    <x v="1"/>
    <x v="0"/>
    <x v="3"/>
    <s v="Arab Community Center for Economic and Social Services"/>
    <x v="0"/>
    <s v="W5746723"/>
    <n v="217883"/>
    <m/>
    <n v="217883"/>
  </r>
  <r>
    <x v="1"/>
    <x v="0"/>
    <x v="3"/>
    <s v="Hegira Health, Inc."/>
    <x v="0"/>
    <s v="W5746723"/>
    <n v="101787"/>
    <m/>
    <n v="101787"/>
  </r>
  <r>
    <x v="1"/>
    <x v="0"/>
    <x v="3"/>
    <s v="List Psychological Services, PLC"/>
    <x v="0"/>
    <s v="W5746723"/>
    <n v="393568"/>
    <m/>
    <n v="393568"/>
  </r>
  <r>
    <x v="1"/>
    <x v="0"/>
    <x v="3"/>
    <s v="Munson Medical Center"/>
    <x v="0"/>
    <s v="W5746723"/>
    <n v="38920"/>
    <m/>
    <n v="38920"/>
  </r>
  <r>
    <x v="1"/>
    <x v="0"/>
    <x v="3"/>
    <s v="Sacred Heart Rehabilitation Center, Inc."/>
    <x v="0"/>
    <s v="W5746723"/>
    <n v="3995000"/>
    <m/>
    <n v="3995000"/>
  </r>
  <r>
    <x v="1"/>
    <x v="0"/>
    <x v="3"/>
    <s v="Salvation Army"/>
    <x v="0"/>
    <s v="W5746723"/>
    <n v="384672"/>
    <m/>
    <n v="384672"/>
  </r>
  <r>
    <x v="1"/>
    <x v="0"/>
    <x v="3"/>
    <s v="Summit Pointe"/>
    <x v="0"/>
    <s v="W5746723"/>
    <n v="193915"/>
    <m/>
    <n v="193915"/>
  </r>
  <r>
    <x v="1"/>
    <x v="0"/>
    <x v="4"/>
    <s v="BWROC Inc."/>
    <x v="0"/>
    <s v="W5746723"/>
    <n v="187838"/>
    <m/>
    <n v="187838"/>
  </r>
  <r>
    <x v="1"/>
    <x v="0"/>
    <x v="4"/>
    <s v="CARE of Southeastern Michigan"/>
    <x v="0"/>
    <s v="W5746723"/>
    <n v="18455"/>
    <m/>
    <n v="18455"/>
  </r>
  <r>
    <x v="1"/>
    <x v="0"/>
    <x v="4"/>
    <s v="CMH Services of Muskegon County"/>
    <x v="0"/>
    <s v="W5746723"/>
    <n v="199659"/>
    <m/>
    <n v="199659"/>
  </r>
  <r>
    <x v="1"/>
    <x v="0"/>
    <x v="4"/>
    <s v="CRC Recovery Inc."/>
    <x v="0"/>
    <s v="W5746723"/>
    <n v="133925"/>
    <m/>
    <n v="133925"/>
  </r>
  <r>
    <x v="1"/>
    <x v="0"/>
    <x v="4"/>
    <s v="Grand Traverse Bank of Ottawa and Chippewa"/>
    <x v="0"/>
    <s v="W5746723"/>
    <n v="101437"/>
    <m/>
    <n v="101437"/>
  </r>
  <r>
    <x v="1"/>
    <x v="0"/>
    <x v="4"/>
    <s v="Great Lakes Recovery Centers Inc."/>
    <x v="0"/>
    <s v="W5746723"/>
    <n v="200000"/>
    <m/>
    <n v="200000"/>
  </r>
  <r>
    <x v="1"/>
    <x v="0"/>
    <x v="4"/>
    <s v="Home of New Vision "/>
    <x v="0"/>
    <s v="W5746723"/>
    <n v="200000"/>
    <m/>
    <n v="200000"/>
  </r>
  <r>
    <x v="1"/>
    <x v="0"/>
    <x v="4"/>
    <s v="List Psychological Services, PLC"/>
    <x v="0"/>
    <s v="W5746723"/>
    <n v="200000"/>
    <m/>
    <n v="200000"/>
  </r>
  <r>
    <x v="1"/>
    <x v="0"/>
    <x v="4"/>
    <s v="Live Rite Structured Recovery Corp."/>
    <x v="0"/>
    <s v="W5746723"/>
    <n v="200000"/>
    <m/>
    <n v="200000"/>
  </r>
  <r>
    <x v="1"/>
    <x v="0"/>
    <x v="4"/>
    <s v="Mid-Michigan Recovery Services"/>
    <x v="0"/>
    <s v="W5746723"/>
    <n v="145977"/>
    <m/>
    <n v="145977"/>
  </r>
  <r>
    <x v="1"/>
    <x v="0"/>
    <x v="4"/>
    <s v="Our Hope Association"/>
    <x v="0"/>
    <s v="W5746723"/>
    <n v="200000"/>
    <m/>
    <n v="200000"/>
  </r>
  <r>
    <x v="1"/>
    <x v="0"/>
    <x v="4"/>
    <s v="Quality Behavioral Health, Inc."/>
    <x v="0"/>
    <s v="W5746723"/>
    <n v="200000"/>
    <m/>
    <n v="200000"/>
  </r>
  <r>
    <x v="1"/>
    <x v="0"/>
    <x v="4"/>
    <s v="Sacred Heart Rehabilitation Center, Inc."/>
    <x v="0"/>
    <s v="W5746723"/>
    <n v="156931"/>
    <m/>
    <n v="156931"/>
  </r>
  <r>
    <x v="1"/>
    <x v="0"/>
    <x v="4"/>
    <s v="Saginaw Chippewa Indian Tribe of Michigan"/>
    <x v="0"/>
    <s v="W5746723"/>
    <n v="194776"/>
    <m/>
    <n v="194776"/>
  </r>
  <r>
    <x v="1"/>
    <x v="0"/>
    <x v="4"/>
    <s v="Serenity House of Flint"/>
    <x v="0"/>
    <s v="W5746723"/>
    <n v="200000"/>
    <m/>
    <n v="200000"/>
  </r>
  <r>
    <x v="1"/>
    <x v="0"/>
    <x v="4"/>
    <s v="WAI-IAM, Inc."/>
    <x v="0"/>
    <s v="W5746723"/>
    <n v="120371"/>
    <m/>
    <n v="120371"/>
  </r>
  <r>
    <x v="1"/>
    <x v="0"/>
    <x v="4"/>
    <s v="Wedgwood Christian Services"/>
    <x v="0"/>
    <s v="W5746723"/>
    <n v="107863"/>
    <m/>
    <n v="107863"/>
  </r>
  <r>
    <x v="1"/>
    <x v="0"/>
    <x v="5"/>
    <s v="Individuals"/>
    <x v="0"/>
    <n v="57467"/>
    <n v="671000"/>
    <m/>
    <n v="671000"/>
  </r>
  <r>
    <x v="1"/>
    <x v="0"/>
    <x v="6"/>
    <s v="Covenant"/>
    <x v="0"/>
    <n v="57467"/>
    <n v="75000"/>
    <m/>
    <n v="75000"/>
  </r>
  <r>
    <x v="1"/>
    <x v="0"/>
    <x v="6"/>
    <s v="Hurley"/>
    <x v="0"/>
    <n v="57467"/>
    <n v="256000"/>
    <m/>
    <n v="256000"/>
  </r>
  <r>
    <x v="1"/>
    <x v="0"/>
    <x v="6"/>
    <s v="Sparrow Foundation"/>
    <x v="0"/>
    <n v="57467"/>
    <n v="110000"/>
    <m/>
    <n v="110000"/>
  </r>
  <r>
    <x v="1"/>
    <x v="0"/>
    <x v="6"/>
    <s v="UP Healthcare"/>
    <x v="0"/>
    <n v="57467"/>
    <n v="75000"/>
    <m/>
    <n v="75000"/>
  </r>
  <r>
    <x v="1"/>
    <x v="0"/>
    <x v="6"/>
    <s v="Bronson Health Foundation"/>
    <x v="0"/>
    <n v="57467"/>
    <n v="109650"/>
    <m/>
    <n v="109650"/>
  </r>
  <r>
    <x v="1"/>
    <x v="0"/>
    <x v="6"/>
    <s v="Memorial Healthcare"/>
    <x v="0"/>
    <n v="57467"/>
    <n v="50000"/>
    <m/>
    <n v="50000"/>
  </r>
  <r>
    <x v="1"/>
    <x v="0"/>
    <x v="7"/>
    <s v="Michigan State University"/>
    <x v="0"/>
    <s v="W5746723"/>
    <n v="400000"/>
    <m/>
    <n v="400000"/>
  </r>
  <r>
    <x v="1"/>
    <x v="0"/>
    <x v="8"/>
    <s v="Judson Center"/>
    <x v="0"/>
    <n v="57467"/>
    <n v="900000"/>
    <m/>
    <n v="900000"/>
  </r>
  <r>
    <x v="1"/>
    <x v="0"/>
    <x v="9"/>
    <s v="Lutheran Child &amp; Family Services of MI"/>
    <x v="0"/>
    <n v="57467"/>
    <n v="600000"/>
    <m/>
    <n v="600000"/>
  </r>
  <r>
    <x v="1"/>
    <x v="0"/>
    <x v="9"/>
    <s v="Professional Counseling Center PC"/>
    <x v="0"/>
    <n v="57467"/>
    <n v="600000"/>
    <m/>
    <n v="600000"/>
  </r>
  <r>
    <x v="1"/>
    <x v="0"/>
    <x v="10"/>
    <s v="Health Management Associates"/>
    <x v="0"/>
    <s v="W5746722"/>
    <n v="1500000"/>
    <m/>
    <n v="1500000"/>
  </r>
  <r>
    <x v="0"/>
    <x v="0"/>
    <x v="11"/>
    <s v="Placeholder - MDOC Medication for Opioid Use Disorder"/>
    <x v="0"/>
    <n v="57467"/>
    <n v="2500000"/>
    <m/>
    <n v="2500000"/>
  </r>
  <r>
    <x v="1"/>
    <x v="1"/>
    <x v="12"/>
    <s v="Community Mental Health Association of Michigan"/>
    <x v="0"/>
    <s v="W5746722"/>
    <n v="500000"/>
    <m/>
    <n v="500000"/>
  </r>
  <r>
    <x v="1"/>
    <x v="1"/>
    <x v="13"/>
    <s v="Arab Community Center for Economic and Social Services"/>
    <x v="0"/>
    <n v="57467"/>
    <n v="150000"/>
    <m/>
    <n v="150000"/>
  </r>
  <r>
    <x v="1"/>
    <x v="1"/>
    <x v="13"/>
    <s v="City of Detroit"/>
    <x v="0"/>
    <n v="57467"/>
    <n v="76640"/>
    <m/>
    <n v="76640"/>
  </r>
  <r>
    <x v="1"/>
    <x v="1"/>
    <x v="13"/>
    <s v="Families Against Narcotics"/>
    <x v="0"/>
    <n v="57467"/>
    <n v="200000"/>
    <m/>
    <n v="200000"/>
  </r>
  <r>
    <x v="1"/>
    <x v="1"/>
    <x v="13"/>
    <s v="Flint Odyssey House"/>
    <x v="0"/>
    <n v="57467"/>
    <n v="153472"/>
    <m/>
    <n v="153472"/>
  </r>
  <r>
    <x v="1"/>
    <x v="1"/>
    <x v="13"/>
    <s v="Greater Flint Health Coalition"/>
    <x v="0"/>
    <n v="57467"/>
    <n v="87550"/>
    <m/>
    <n v="87550"/>
  </r>
  <r>
    <x v="1"/>
    <x v="1"/>
    <x v="13"/>
    <s v="Home of New Vision "/>
    <x v="0"/>
    <n v="57467"/>
    <n v="154463"/>
    <m/>
    <n v="154463"/>
  </r>
  <r>
    <x v="1"/>
    <x v="1"/>
    <x v="13"/>
    <s v="List Psychological Services, PLC"/>
    <x v="0"/>
    <n v="57467"/>
    <n v="100000"/>
    <m/>
    <n v="100000"/>
  </r>
  <r>
    <x v="1"/>
    <x v="1"/>
    <x v="13"/>
    <s v="Michigan Health Improvement Alliance"/>
    <x v="0"/>
    <n v="57467"/>
    <n v="155894"/>
    <m/>
    <n v="155894"/>
  </r>
  <r>
    <x v="1"/>
    <x v="1"/>
    <x v="13"/>
    <s v="Oakwood Healthcare Inc."/>
    <x v="0"/>
    <n v="57467"/>
    <n v="200000"/>
    <m/>
    <n v="200000"/>
  </r>
  <r>
    <x v="1"/>
    <x v="1"/>
    <x v="13"/>
    <s v="W.A. Foote Memorial Hospital"/>
    <x v="0"/>
    <n v="57467"/>
    <n v="153362"/>
    <m/>
    <n v="153362"/>
  </r>
  <r>
    <x v="1"/>
    <x v="1"/>
    <x v="14"/>
    <s v="Michigan Public Health Institute"/>
    <x v="0"/>
    <n v="57467"/>
    <n v="235381"/>
    <m/>
    <n v="235381"/>
  </r>
  <r>
    <x v="1"/>
    <x v="1"/>
    <x v="15"/>
    <s v="Oakwood Healthcare Inc."/>
    <x v="0"/>
    <n v="57467"/>
    <n v="157904"/>
    <m/>
    <n v="157904"/>
  </r>
  <r>
    <x v="1"/>
    <x v="1"/>
    <x v="16"/>
    <s v="Greater Flint Health Coalition"/>
    <x v="0"/>
    <n v="57467"/>
    <n v="152669"/>
    <m/>
    <n v="152669"/>
  </r>
  <r>
    <x v="1"/>
    <x v="1"/>
    <x v="17"/>
    <s v="Chembio Diagnostics"/>
    <x v="0"/>
    <s v="W5746722"/>
    <n v="97875"/>
    <m/>
    <n v="97875"/>
  </r>
  <r>
    <x v="1"/>
    <x v="1"/>
    <x v="18"/>
    <s v="Brogan and Partners"/>
    <x v="0"/>
    <n v="57467"/>
    <n v="1235710"/>
    <m/>
    <n v="1235710"/>
  </r>
  <r>
    <x v="1"/>
    <x v="1"/>
    <x v="18"/>
    <s v="Michigan Public Health Institute"/>
    <x v="0"/>
    <n v="57467"/>
    <n v="250000"/>
    <m/>
    <n v="250000"/>
  </r>
  <r>
    <x v="0"/>
    <x v="1"/>
    <x v="18"/>
    <s v="Placeholder - Michigan Model for Health"/>
    <x v="0"/>
    <n v="57467"/>
    <n v="160000"/>
    <m/>
    <n v="160000"/>
  </r>
  <r>
    <x v="1"/>
    <x v="1"/>
    <x v="18"/>
    <s v="Administrative"/>
    <x v="0"/>
    <n v="57467"/>
    <n v="45600"/>
    <m/>
    <n v="45600"/>
  </r>
  <r>
    <x v="1"/>
    <x v="1"/>
    <x v="19"/>
    <s v="Prior Year activity"/>
    <x v="0"/>
    <n v="57467"/>
    <n v="13761.71"/>
    <m/>
    <n v="13761.71"/>
  </r>
  <r>
    <x v="1"/>
    <x v="2"/>
    <x v="20"/>
    <s v="Benzie-Leelanau District Health Department"/>
    <x v="0"/>
    <s v="W5746722"/>
    <n v="45000"/>
    <m/>
    <n v="45000"/>
  </r>
  <r>
    <x v="1"/>
    <x v="2"/>
    <x v="20"/>
    <s v="Calhoun County Health Department"/>
    <x v="0"/>
    <s v="W5746722"/>
    <n v="90000"/>
    <m/>
    <n v="90000"/>
  </r>
  <r>
    <x v="1"/>
    <x v="2"/>
    <x v="20"/>
    <s v="Central Michigan District Health"/>
    <x v="0"/>
    <s v="W5746722"/>
    <n v="85000"/>
    <m/>
    <n v="85000"/>
  </r>
  <r>
    <x v="1"/>
    <x v="2"/>
    <x v="20"/>
    <s v="Chippewa County Health Department"/>
    <x v="0"/>
    <s v="W5746722"/>
    <n v="70000"/>
    <m/>
    <n v="70000"/>
  </r>
  <r>
    <x v="1"/>
    <x v="2"/>
    <x v="20"/>
    <s v="Dickinson-Iron District Health Department"/>
    <x v="0"/>
    <s v="W5746722"/>
    <n v="75000"/>
    <m/>
    <n v="75000"/>
  </r>
  <r>
    <x v="1"/>
    <x v="2"/>
    <x v="20"/>
    <s v="District Health Department #10"/>
    <x v="0"/>
    <s v="W5746722"/>
    <n v="160000"/>
    <m/>
    <n v="160000"/>
  </r>
  <r>
    <x v="1"/>
    <x v="2"/>
    <x v="20"/>
    <s v="District Health Department #2"/>
    <x v="0"/>
    <s v="W5746722"/>
    <n v="60000"/>
    <m/>
    <n v="60000"/>
  </r>
  <r>
    <x v="1"/>
    <x v="2"/>
    <x v="20"/>
    <s v="District Health Department #4"/>
    <x v="0"/>
    <s v="W5746722"/>
    <n v="65000"/>
    <m/>
    <n v="65000"/>
  </r>
  <r>
    <x v="1"/>
    <x v="2"/>
    <x v="20"/>
    <s v="Families Against Narcotics - Harm Reduction Supply Support"/>
    <x v="0"/>
    <s v="W5746722"/>
    <n v="107465"/>
    <m/>
    <n v="107465"/>
  </r>
  <r>
    <x v="1"/>
    <x v="2"/>
    <x v="20"/>
    <s v="Health Department of Northwest Michigan"/>
    <x v="0"/>
    <s v="W5746722"/>
    <n v="70000"/>
    <m/>
    <n v="70000"/>
  </r>
  <r>
    <x v="1"/>
    <x v="2"/>
    <x v="20"/>
    <s v="Luce-Mackinac-Alger-Schoolcraft DHD"/>
    <x v="0"/>
    <s v="W5746722"/>
    <n v="75000"/>
    <m/>
    <n v="75000"/>
  </r>
  <r>
    <x v="1"/>
    <x v="2"/>
    <x v="20"/>
    <s v="Marquette County Health Department"/>
    <x v="0"/>
    <s v="W5746722"/>
    <n v="170000"/>
    <m/>
    <n v="170000"/>
  </r>
  <r>
    <x v="1"/>
    <x v="2"/>
    <x v="20"/>
    <s v="Oakland County DHHS Health Division"/>
    <x v="0"/>
    <s v="W5746722"/>
    <n v="370000"/>
    <m/>
    <n v="370000"/>
  </r>
  <r>
    <x v="1"/>
    <x v="2"/>
    <x v="20"/>
    <s v="Public Health, Delta &amp; Menominee Counties"/>
    <x v="0"/>
    <s v="W5746722"/>
    <n v="85000"/>
    <m/>
    <n v="85000"/>
  </r>
  <r>
    <x v="1"/>
    <x v="2"/>
    <x v="20"/>
    <s v="Saginaw County Health Department"/>
    <x v="0"/>
    <s v="W5746722"/>
    <n v="35000"/>
    <m/>
    <n v="35000"/>
  </r>
  <r>
    <x v="1"/>
    <x v="2"/>
    <x v="20"/>
    <s v="Shiawassee County Health Department"/>
    <x v="0"/>
    <s v="W5746722"/>
    <n v="10000"/>
    <m/>
    <n v="10000"/>
  </r>
  <r>
    <x v="1"/>
    <x v="2"/>
    <x v="20"/>
    <s v="St. Clair County Health Department"/>
    <x v="0"/>
    <s v="W5746722"/>
    <n v="90000"/>
    <m/>
    <n v="90000"/>
  </r>
  <r>
    <x v="1"/>
    <x v="2"/>
    <x v="20"/>
    <s v="Western Upper Peninsula Health Department - (Houghton)"/>
    <x v="0"/>
    <s v="W5746722"/>
    <n v="60000"/>
    <m/>
    <n v="60000"/>
  </r>
  <r>
    <x v="1"/>
    <x v="2"/>
    <x v="20"/>
    <s v="Detroit Recovery Project"/>
    <x v="0"/>
    <s v="W5746722"/>
    <n v="140000"/>
    <m/>
    <n v="140000"/>
  </r>
  <r>
    <x v="1"/>
    <x v="2"/>
    <x v="20"/>
    <s v="Families Against Narcotics"/>
    <x v="0"/>
    <s v="W5746722"/>
    <n v="257465"/>
    <m/>
    <n v="257465"/>
  </r>
  <r>
    <x v="1"/>
    <x v="2"/>
    <x v="20"/>
    <s v="Families Against Narcotics (w/Medicaid Match)"/>
    <x v="0"/>
    <n v="57467"/>
    <n v="128600"/>
    <m/>
    <n v="128600"/>
  </r>
  <r>
    <x v="1"/>
    <x v="2"/>
    <x v="20"/>
    <s v="Grand Rapids Red Project - Southwest Michigan Harm Reduction Services"/>
    <x v="0"/>
    <n v="57467"/>
    <n v="178953"/>
    <m/>
    <n v="178953"/>
  </r>
  <r>
    <x v="1"/>
    <x v="2"/>
    <x v="20"/>
    <s v="Grand Rapids Red Project - Southwest Michigan Harm Reduction Services"/>
    <x v="0"/>
    <s v="W5746722"/>
    <n v="120095"/>
    <m/>
    <n v="120095"/>
  </r>
  <r>
    <x v="1"/>
    <x v="2"/>
    <x v="20"/>
    <s v="Grand Rapids Red Project - Syringe Services Program Technical Assistance"/>
    <x v="0"/>
    <s v="W5746722"/>
    <n v="55000"/>
    <m/>
    <n v="55000"/>
  </r>
  <r>
    <x v="1"/>
    <x v="2"/>
    <x v="20"/>
    <s v="Grand Rapids Red Project - Harm Reduction Supply Support"/>
    <x v="0"/>
    <s v="W5746722"/>
    <n v="1315000"/>
    <m/>
    <n v="1315000"/>
  </r>
  <r>
    <x v="1"/>
    <x v="2"/>
    <x v="20"/>
    <s v="Harm Reduction Michigan "/>
    <x v="0"/>
    <s v="W5746722"/>
    <n v="230000"/>
    <m/>
    <n v="230000"/>
  </r>
  <r>
    <x v="1"/>
    <x v="2"/>
    <x v="20"/>
    <s v="Home of New Vision"/>
    <x v="0"/>
    <s v="W5746722"/>
    <n v="242209"/>
    <m/>
    <n v="242209"/>
  </r>
  <r>
    <x v="1"/>
    <x v="2"/>
    <x v="20"/>
    <s v="Lansing Syringe Access Inc"/>
    <x v="0"/>
    <s v="W5746722"/>
    <n v="210000"/>
    <m/>
    <n v="210000"/>
  </r>
  <r>
    <x v="1"/>
    <x v="2"/>
    <x v="20"/>
    <s v="Community Outreach Prevention and Education Network"/>
    <x v="0"/>
    <s v="W5746722"/>
    <n v="190000"/>
    <m/>
    <n v="190000"/>
  </r>
  <r>
    <x v="1"/>
    <x v="2"/>
    <x v="20"/>
    <s v="Oakwood Healthcare Inc"/>
    <x v="0"/>
    <s v="W5746722"/>
    <n v="35000"/>
    <m/>
    <n v="35000"/>
  </r>
  <r>
    <x v="1"/>
    <x v="2"/>
    <x v="20"/>
    <s v="Punks with Lunch Lansing"/>
    <x v="0"/>
    <s v="W5746722"/>
    <n v="216000"/>
    <m/>
    <n v="216000"/>
  </r>
  <r>
    <x v="1"/>
    <x v="2"/>
    <x v="20"/>
    <s v="Randy's House"/>
    <x v="0"/>
    <s v="W5746722"/>
    <n v="75000"/>
    <m/>
    <n v="75000"/>
  </r>
  <r>
    <x v="1"/>
    <x v="2"/>
    <x v="20"/>
    <s v="Salvation Army Harbor Light Center"/>
    <x v="0"/>
    <s v="W5746722"/>
    <n v="100000"/>
    <m/>
    <n v="100000"/>
  </r>
  <r>
    <x v="1"/>
    <x v="2"/>
    <x v="20"/>
    <s v="SOOAR - Harm Reduction Services"/>
    <x v="0"/>
    <s v="W5746722"/>
    <n v="100000"/>
    <m/>
    <n v="100000"/>
  </r>
  <r>
    <x v="1"/>
    <x v="2"/>
    <x v="20"/>
    <s v="Wellness AIDS Services, Inc"/>
    <x v="0"/>
    <s v="W5746722"/>
    <n v="135000"/>
    <m/>
    <n v="135000"/>
  </r>
  <r>
    <x v="1"/>
    <x v="2"/>
    <x v="20"/>
    <s v="Wellness Networks, Inc. dba UNIFIED HIV Health and Beyond"/>
    <x v="0"/>
    <s v="W5746722"/>
    <n v="100000"/>
    <m/>
    <n v="100000"/>
  </r>
  <r>
    <x v="1"/>
    <x v="2"/>
    <x v="20"/>
    <s v="Arab Community Center for Economic and Social Services"/>
    <x v="0"/>
    <s v="W5746722"/>
    <n v="525000"/>
    <m/>
    <n v="525000"/>
  </r>
  <r>
    <x v="1"/>
    <x v="2"/>
    <x v="20"/>
    <s v="Community Health Awareness Group"/>
    <x v="0"/>
    <s v="W5746722"/>
    <n v="50000"/>
    <m/>
    <n v="50000"/>
  </r>
  <r>
    <x v="1"/>
    <x v="2"/>
    <x v="20"/>
    <s v="Wayne State University"/>
    <x v="0"/>
    <s v="W5746722"/>
    <n v="125000"/>
    <m/>
    <n v="125000"/>
  </r>
  <r>
    <x v="1"/>
    <x v="2"/>
    <x v="20"/>
    <s v="Michigan Public Health Institute"/>
    <x v="0"/>
    <n v="57467"/>
    <n v="294350"/>
    <m/>
    <n v="294350"/>
  </r>
  <r>
    <x v="1"/>
    <x v="2"/>
    <x v="21"/>
    <s v="Emergent Devices"/>
    <x v="0"/>
    <s v="W5746722"/>
    <n v="1000000"/>
    <m/>
    <n v="1000000"/>
  </r>
  <r>
    <x v="1"/>
    <x v="2"/>
    <x v="22"/>
    <s v="Staffing/CSSM"/>
    <x v="0"/>
    <n v="57467"/>
    <n v="14361.09"/>
    <m/>
    <n v="14361.09"/>
  </r>
  <r>
    <x v="0"/>
    <x v="3"/>
    <x v="23"/>
    <s v="Placeholder - Certified Peer Recovery Coach Trainers"/>
    <x v="0"/>
    <n v="57467"/>
    <n v="40800"/>
    <m/>
    <n v="40800"/>
  </r>
  <r>
    <x v="1"/>
    <x v="3"/>
    <x v="24"/>
    <s v="BWROC Inc."/>
    <x v="0"/>
    <s v="W5746723"/>
    <n v="35000"/>
    <m/>
    <n v="35000"/>
  </r>
  <r>
    <x v="1"/>
    <x v="3"/>
    <x v="24"/>
    <s v="CARE of Southeastern Michigan"/>
    <x v="0"/>
    <s v="W5746723"/>
    <n v="35000"/>
    <m/>
    <n v="35000"/>
  </r>
  <r>
    <x v="1"/>
    <x v="3"/>
    <x v="24"/>
    <s v="Community Recovery Alliance, inc."/>
    <x v="0"/>
    <s v="W5746723"/>
    <n v="35000"/>
    <m/>
    <n v="35000"/>
  </r>
  <r>
    <x v="1"/>
    <x v="3"/>
    <x v="24"/>
    <s v="Detroit Recovery Project"/>
    <x v="0"/>
    <s v="W5746723"/>
    <n v="35000"/>
    <m/>
    <n v="35000"/>
  </r>
  <r>
    <x v="1"/>
    <x v="3"/>
    <x v="24"/>
    <s v="Home of New Vision"/>
    <x v="0"/>
    <s v="W5746723"/>
    <n v="35000"/>
    <m/>
    <n v="35000"/>
  </r>
  <r>
    <x v="1"/>
    <x v="3"/>
    <x v="24"/>
    <s v="Lifeboat Addiction Recovery Services"/>
    <x v="0"/>
    <s v="W5746723"/>
    <n v="35000"/>
    <m/>
    <n v="35000"/>
  </r>
  <r>
    <x v="1"/>
    <x v="3"/>
    <x v="24"/>
    <s v="Live Rite Structured Recovery Corp."/>
    <x v="0"/>
    <s v="W5746723"/>
    <n v="35000"/>
    <m/>
    <n v="35000"/>
  </r>
  <r>
    <x v="1"/>
    <x v="3"/>
    <x v="24"/>
    <s v="Peer 360 Recovery Alliance"/>
    <x v="0"/>
    <s v="W5746723"/>
    <n v="35000"/>
    <m/>
    <n v="35000"/>
  </r>
  <r>
    <x v="1"/>
    <x v="3"/>
    <x v="24"/>
    <s v="Recovery Advocacy Warriors"/>
    <x v="0"/>
    <s v="W5746723"/>
    <n v="35000"/>
    <m/>
    <n v="35000"/>
  </r>
  <r>
    <x v="1"/>
    <x v="3"/>
    <x v="24"/>
    <s v="Recovery Advocates in Livingston, Inc."/>
    <x v="0"/>
    <s v="W5746723"/>
    <n v="35000"/>
    <m/>
    <n v="35000"/>
  </r>
  <r>
    <x v="1"/>
    <x v="3"/>
    <x v="24"/>
    <s v="Serenity House of Flint"/>
    <x v="0"/>
    <s v="W5746723"/>
    <n v="35000"/>
    <m/>
    <n v="35000"/>
  </r>
  <r>
    <x v="1"/>
    <x v="3"/>
    <x v="24"/>
    <s v="WAI-IAM, Inc."/>
    <x v="0"/>
    <s v="W5746723"/>
    <n v="35000"/>
    <m/>
    <n v="35000"/>
  </r>
  <r>
    <x v="1"/>
    <x v="3"/>
    <x v="25"/>
    <s v="MSHDA Recovery Housing"/>
    <x v="0"/>
    <s v="W5746722"/>
    <n v="4000000"/>
    <m/>
    <n v="4000000"/>
  </r>
  <r>
    <x v="1"/>
    <x v="4"/>
    <x v="26"/>
    <s v="LARA MAPS Improvement Projects/Bamboo Health"/>
    <x v="0"/>
    <n v="57467"/>
    <n v="320000"/>
    <m/>
    <n v="320000"/>
  </r>
  <r>
    <x v="1"/>
    <x v="4"/>
    <x v="27"/>
    <s v="Altarum Institute"/>
    <x v="0"/>
    <n v="57467"/>
    <n v="126000"/>
    <m/>
    <n v="126000"/>
  </r>
  <r>
    <x v="0"/>
    <x v="4"/>
    <x v="28"/>
    <s v="Placeholder - Altarum"/>
    <x v="0"/>
    <n v="57467"/>
    <n v="22363"/>
    <m/>
    <n v="22363"/>
  </r>
  <r>
    <x v="1"/>
    <x v="4"/>
    <x v="28"/>
    <s v="Michigan Public Health Institute"/>
    <x v="0"/>
    <n v="57467"/>
    <n v="29500"/>
    <m/>
    <n v="29500"/>
  </r>
  <r>
    <x v="1"/>
    <x v="4"/>
    <x v="29"/>
    <s v="Michigan Public Health Institute"/>
    <x v="0"/>
    <n v="57467"/>
    <n v="200000"/>
    <m/>
    <n v="200000"/>
  </r>
  <r>
    <x v="1"/>
    <x v="4"/>
    <x v="30"/>
    <s v="Western University"/>
    <x v="0"/>
    <n v="57467"/>
    <n v="200000"/>
    <m/>
    <n v="200000"/>
  </r>
  <r>
    <x v="0"/>
    <x v="4"/>
    <x v="31"/>
    <s v="Placeholder - Data Management"/>
    <x v="0"/>
    <n v="57467"/>
    <n v="900000"/>
    <m/>
    <n v="900000"/>
  </r>
  <r>
    <x v="0"/>
    <x v="4"/>
    <x v="32"/>
    <s v="Placeholder - Neighborhood Wellness Hubs"/>
    <x v="0"/>
    <n v="57467"/>
    <n v="250000"/>
    <m/>
    <n v="250000"/>
  </r>
  <r>
    <x v="1"/>
    <x v="4"/>
    <x v="32"/>
    <s v="Michigan Public Health Institute"/>
    <x v="0"/>
    <n v="57467"/>
    <n v="73394"/>
    <m/>
    <n v="73394"/>
  </r>
  <r>
    <x v="1"/>
    <x v="4"/>
    <x v="32"/>
    <s v="Michigan Public Health Institute"/>
    <x v="0"/>
    <n v="57467"/>
    <n v="250000"/>
    <m/>
    <n v="250000"/>
  </r>
  <r>
    <x v="1"/>
    <x v="4"/>
    <x v="32"/>
    <s v="Michigan Public Health Institute"/>
    <x v="0"/>
    <n v="57467"/>
    <n v="226061"/>
    <m/>
    <n v="226061"/>
  </r>
  <r>
    <x v="1"/>
    <x v="4"/>
    <x v="32"/>
    <s v="Miscellaneous"/>
    <x v="0"/>
    <n v="57467"/>
    <n v="2071.79"/>
    <m/>
    <n v="2071.79"/>
  </r>
  <r>
    <x v="1"/>
    <x v="4"/>
    <x v="32"/>
    <s v="Prior Year activity"/>
    <x v="0"/>
    <n v="57467"/>
    <n v="2298.9299999999998"/>
    <m/>
    <n v="2298.9299999999998"/>
  </r>
  <r>
    <x v="0"/>
    <x v="4"/>
    <x v="33"/>
    <s v="Brogan and Partners"/>
    <x v="0"/>
    <n v="57467"/>
    <n v="2346754"/>
    <m/>
    <n v="2346754"/>
  </r>
  <r>
    <x v="1"/>
    <x v="4"/>
    <x v="33"/>
    <s v="Michigan Public Health Institute"/>
    <x v="0"/>
    <n v="57467"/>
    <n v="1234322"/>
    <m/>
    <n v="1234322"/>
  </r>
  <r>
    <x v="1"/>
    <x v="4"/>
    <x v="33"/>
    <s v="Michigan Public Health Institute"/>
    <x v="0"/>
    <n v="57467"/>
    <n v="75137"/>
    <m/>
    <n v="75137"/>
  </r>
  <r>
    <x v="0"/>
    <x v="4"/>
    <x v="33"/>
    <s v="Placeholder - Local Government Incentives"/>
    <x v="0"/>
    <n v="57467"/>
    <n v="208955"/>
    <m/>
    <n v="208955"/>
  </r>
  <r>
    <x v="1"/>
    <x v="4"/>
    <x v="34"/>
    <s v="Administrative 5% CAP"/>
    <x v="0"/>
    <n v="57467"/>
    <n v="815000"/>
    <m/>
    <n v="815000"/>
  </r>
  <r>
    <x v="1"/>
    <x v="4"/>
    <x v="34"/>
    <s v="Michigan Public Health Institute"/>
    <x v="0"/>
    <n v="57467"/>
    <n v="751351"/>
    <m/>
    <n v="751351"/>
  </r>
  <r>
    <x v="1"/>
    <x v="4"/>
    <x v="34"/>
    <s v="Michigan Public Health Institute"/>
    <x v="0"/>
    <s v="W5746722"/>
    <n v="175000"/>
    <m/>
    <n v="175000"/>
  </r>
  <r>
    <x v="1"/>
    <x v="4"/>
    <x v="34"/>
    <s v="Staffing"/>
    <x v="0"/>
    <n v="57467"/>
    <n v="247193.58"/>
    <m/>
    <n v="247193.58"/>
  </r>
  <r>
    <x v="1"/>
    <x v="5"/>
    <x v="19"/>
    <s v="Prior Year activity"/>
    <x v="0"/>
    <s v="W5746723"/>
    <n v="-100324.88"/>
    <m/>
    <n v="-100324.88"/>
  </r>
  <r>
    <x v="1"/>
    <x v="5"/>
    <x v="19"/>
    <s v="Prior Year activity"/>
    <x v="0"/>
    <s v="B99921"/>
    <n v="114733.43"/>
    <m/>
    <n v="114733.43"/>
  </r>
  <r>
    <x v="1"/>
    <x v="0"/>
    <x v="3"/>
    <s v="Arab Community Center for Economic and Social Services"/>
    <x v="1"/>
    <n v="57467"/>
    <n v="232117.47"/>
    <n v="232117.47"/>
    <n v="0"/>
  </r>
  <r>
    <x v="1"/>
    <x v="0"/>
    <x v="3"/>
    <s v="Hegira Health, Inc."/>
    <x v="1"/>
    <n v="57467"/>
    <n v="71388.13"/>
    <n v="71388.13"/>
    <n v="0"/>
  </r>
  <r>
    <x v="1"/>
    <x v="0"/>
    <x v="3"/>
    <s v="Lakshore Regional Entity"/>
    <x v="1"/>
    <n v="57467"/>
    <n v="495000"/>
    <n v="495000"/>
    <n v="0"/>
  </r>
  <r>
    <x v="1"/>
    <x v="0"/>
    <x v="3"/>
    <s v="List Psychological Services, PLC"/>
    <x v="1"/>
    <n v="57467"/>
    <n v="101432.08"/>
    <n v="101432.08"/>
    <n v="0"/>
  </r>
  <r>
    <x v="1"/>
    <x v="0"/>
    <x v="3"/>
    <s v="Munson Medical Center"/>
    <x v="1"/>
    <n v="57467"/>
    <n v="29414.15"/>
    <n v="29414.15"/>
    <n v="0"/>
  </r>
  <r>
    <x v="1"/>
    <x v="0"/>
    <x v="3"/>
    <s v="Salvation Army"/>
    <x v="1"/>
    <n v="57467"/>
    <n v="121193.78"/>
    <n v="121193.78"/>
    <n v="0"/>
  </r>
  <r>
    <x v="1"/>
    <x v="0"/>
    <x v="3"/>
    <s v="Summit Pointe"/>
    <x v="1"/>
    <n v="57467"/>
    <n v="54208.25"/>
    <n v="54208.25"/>
    <n v="0"/>
  </r>
  <r>
    <x v="1"/>
    <x v="0"/>
    <x v="6"/>
    <s v="Covenant"/>
    <x v="1"/>
    <n v="57467"/>
    <n v="170000"/>
    <n v="170000"/>
    <n v="0"/>
  </r>
  <r>
    <x v="1"/>
    <x v="0"/>
    <x v="6"/>
    <s v="Michigan State University"/>
    <x v="1"/>
    <n v="57467"/>
    <n v="400000"/>
    <n v="400000"/>
    <n v="0"/>
  </r>
  <r>
    <x v="1"/>
    <x v="0"/>
    <x v="6"/>
    <s v="UP Healthcare"/>
    <x v="1"/>
    <n v="57467"/>
    <n v="248441.09"/>
    <n v="248441.09"/>
    <n v="0"/>
  </r>
  <r>
    <x v="1"/>
    <x v="0"/>
    <x v="11"/>
    <s v="MDOC Medication for Opioid Use Disorder"/>
    <x v="1"/>
    <n v="57467"/>
    <n v="2500000"/>
    <n v="2500000"/>
    <n v="0"/>
  </r>
  <r>
    <x v="1"/>
    <x v="1"/>
    <x v="13"/>
    <s v="Arab Community Center for Economic and Social Services"/>
    <x v="1"/>
    <n v="57467"/>
    <n v="139999.99"/>
    <n v="139999.99"/>
    <n v="0"/>
  </r>
  <r>
    <x v="1"/>
    <x v="1"/>
    <x v="13"/>
    <s v="Flint Odyssey House"/>
    <x v="1"/>
    <n v="57467"/>
    <n v="50544.17"/>
    <n v="50544.17"/>
    <n v="0"/>
  </r>
  <r>
    <x v="1"/>
    <x v="1"/>
    <x v="13"/>
    <s v="Greater Flint Health Coalition"/>
    <x v="1"/>
    <n v="57467"/>
    <n v="971.37"/>
    <n v="971.37"/>
    <n v="0"/>
  </r>
  <r>
    <x v="1"/>
    <x v="1"/>
    <x v="13"/>
    <s v="Home of New Vision "/>
    <x v="1"/>
    <n v="57467"/>
    <n v="72371.850000000006"/>
    <n v="72371.850000000006"/>
    <n v="0"/>
  </r>
  <r>
    <x v="1"/>
    <x v="1"/>
    <x v="13"/>
    <s v="Michigan Public Health Institute"/>
    <x v="1"/>
    <n v="57467"/>
    <n v="42150"/>
    <n v="42150"/>
    <n v="0"/>
  </r>
  <r>
    <x v="1"/>
    <x v="1"/>
    <x v="13"/>
    <s v="Oakwood Healthcare Inc."/>
    <x v="1"/>
    <n v="57467"/>
    <n v="90537.03"/>
    <n v="90537.03"/>
    <n v="0"/>
  </r>
  <r>
    <x v="1"/>
    <x v="1"/>
    <x v="35"/>
    <s v="CSSM/Admin"/>
    <x v="1"/>
    <n v="57467"/>
    <n v="74.5"/>
    <n v="74.5"/>
    <n v="0"/>
  </r>
  <r>
    <x v="1"/>
    <x v="2"/>
    <x v="20"/>
    <s v="Benzie-Leelanau District Health Department"/>
    <x v="1"/>
    <n v="57467"/>
    <n v="35000.6"/>
    <n v="35000.6"/>
    <n v="0"/>
  </r>
  <r>
    <x v="1"/>
    <x v="2"/>
    <x v="20"/>
    <s v="Calhoun County Health Department"/>
    <x v="1"/>
    <n v="57467"/>
    <n v="73751.199999999997"/>
    <n v="73751.199999999997"/>
    <n v="0"/>
  </r>
  <r>
    <x v="1"/>
    <x v="2"/>
    <x v="20"/>
    <s v="Central Michigan District Health"/>
    <x v="1"/>
    <n v="57467"/>
    <n v="68751.199999999997"/>
    <n v="68751.199999999997"/>
    <n v="0"/>
  </r>
  <r>
    <x v="1"/>
    <x v="2"/>
    <x v="20"/>
    <s v="Chippewa County Health Department"/>
    <x v="1"/>
    <n v="57467"/>
    <n v="61751.199999999997"/>
    <n v="61751.199999999997"/>
    <n v="0"/>
  </r>
  <r>
    <x v="1"/>
    <x v="2"/>
    <x v="20"/>
    <s v="Dickinson-Iron District Health Department"/>
    <x v="1"/>
    <n v="57467"/>
    <n v="61251.199999999997"/>
    <n v="61251.199999999997"/>
    <n v="0"/>
  </r>
  <r>
    <x v="1"/>
    <x v="2"/>
    <x v="20"/>
    <s v="District Health Department #10"/>
    <x v="1"/>
    <n v="57467"/>
    <n v="62501.2"/>
    <n v="62501.2"/>
    <n v="0"/>
  </r>
  <r>
    <x v="1"/>
    <x v="2"/>
    <x v="20"/>
    <s v="District Health Department #2"/>
    <x v="1"/>
    <n v="57467"/>
    <n v="43750"/>
    <n v="43750"/>
    <n v="0"/>
  </r>
  <r>
    <x v="1"/>
    <x v="2"/>
    <x v="20"/>
    <s v="District Health Department #4"/>
    <x v="1"/>
    <n v="57467"/>
    <n v="65750"/>
    <n v="65750"/>
    <n v="0"/>
  </r>
  <r>
    <x v="1"/>
    <x v="2"/>
    <x v="20"/>
    <s v="Families Against Narcotics - Harm Reduction Supply Support"/>
    <x v="1"/>
    <n v="57467"/>
    <n v="214840"/>
    <n v="214840"/>
    <n v="0"/>
  </r>
  <r>
    <x v="1"/>
    <x v="2"/>
    <x v="20"/>
    <s v="Health Department of Northwest Michigan"/>
    <x v="1"/>
    <n v="57467"/>
    <n v="63750"/>
    <n v="63750"/>
    <n v="0"/>
  </r>
  <r>
    <x v="1"/>
    <x v="2"/>
    <x v="20"/>
    <s v="Luce-Mackinac-Alger-Schoolcraft DHD"/>
    <x v="1"/>
    <n v="57467"/>
    <n v="66751.199999999997"/>
    <n v="66751.199999999997"/>
    <n v="0"/>
  </r>
  <r>
    <x v="1"/>
    <x v="2"/>
    <x v="20"/>
    <s v="Marquette County Health Department"/>
    <x v="1"/>
    <n v="57467"/>
    <n v="145000.6"/>
    <n v="145000.6"/>
    <n v="0"/>
  </r>
  <r>
    <x v="1"/>
    <x v="2"/>
    <x v="20"/>
    <s v="Oakland County DHHS Health Division"/>
    <x v="1"/>
    <n v="57467"/>
    <n v="229500"/>
    <n v="229500"/>
    <n v="0"/>
  </r>
  <r>
    <x v="1"/>
    <x v="2"/>
    <x v="20"/>
    <s v="Public Health, Delta &amp; Menominee Counties"/>
    <x v="1"/>
    <n v="57467"/>
    <n v="73500.600000000006"/>
    <n v="73500.600000000006"/>
    <n v="0"/>
  </r>
  <r>
    <x v="1"/>
    <x v="2"/>
    <x v="20"/>
    <s v="Saginaw County Health Department"/>
    <x v="1"/>
    <n v="57467"/>
    <n v="42500.6"/>
    <n v="42500.6"/>
    <n v="0"/>
  </r>
  <r>
    <x v="1"/>
    <x v="2"/>
    <x v="20"/>
    <s v="Shiawassee County Health Department"/>
    <x v="1"/>
    <n v="57467"/>
    <n v="7500.6"/>
    <n v="7500.6"/>
    <n v="0"/>
  </r>
  <r>
    <x v="1"/>
    <x v="2"/>
    <x v="20"/>
    <s v="St. Clair County Health Department"/>
    <x v="1"/>
    <n v="57467"/>
    <n v="70001.2"/>
    <n v="70001.2"/>
    <n v="0"/>
  </r>
  <r>
    <x v="1"/>
    <x v="2"/>
    <x v="20"/>
    <s v="Western Upper Peninsula Health Department - (Houghton)"/>
    <x v="1"/>
    <n v="57467"/>
    <n v="50250.6"/>
    <n v="50250.6"/>
    <n v="0"/>
  </r>
  <r>
    <x v="1"/>
    <x v="2"/>
    <x v="20"/>
    <s v="Detroit Recovery Project"/>
    <x v="1"/>
    <n v="57467"/>
    <n v="5000"/>
    <n v="5000"/>
    <n v="0"/>
  </r>
  <r>
    <x v="1"/>
    <x v="2"/>
    <x v="20"/>
    <s v="Grand Rapids Red Project - Southwest Michigan Harm Reduction Services"/>
    <x v="1"/>
    <n v="57467"/>
    <n v="395204.72"/>
    <n v="395204.72"/>
    <n v="0"/>
  </r>
  <r>
    <x v="1"/>
    <x v="2"/>
    <x v="20"/>
    <s v="Grand Rapids Red Project - Syringe Services Program Technical Assistance"/>
    <x v="1"/>
    <n v="57467"/>
    <n v="34439.35"/>
    <n v="34439.35"/>
    <n v="0"/>
  </r>
  <r>
    <x v="1"/>
    <x v="2"/>
    <x v="20"/>
    <s v="Harm Reduction Michigan "/>
    <x v="1"/>
    <n v="57467"/>
    <n v="294705"/>
    <n v="294705"/>
    <n v="0"/>
  </r>
  <r>
    <x v="1"/>
    <x v="2"/>
    <x v="20"/>
    <s v="Home of New Vision"/>
    <x v="1"/>
    <n v="57467"/>
    <n v="126606.5"/>
    <n v="126606.5"/>
    <n v="0"/>
  </r>
  <r>
    <x v="1"/>
    <x v="2"/>
    <x v="20"/>
    <s v="JXN Harm Reduction"/>
    <x v="1"/>
    <n v="57467"/>
    <n v="18788.54"/>
    <n v="18788.54"/>
    <n v="0"/>
  </r>
  <r>
    <x v="1"/>
    <x v="2"/>
    <x v="20"/>
    <s v="Community Outreach Prevention and Education Network"/>
    <x v="1"/>
    <n v="57467"/>
    <n v="111415.64"/>
    <n v="111415.64"/>
    <n v="0"/>
  </r>
  <r>
    <x v="1"/>
    <x v="2"/>
    <x v="20"/>
    <s v="Oakwood Healthcare Inc"/>
    <x v="1"/>
    <n v="57467"/>
    <n v="10776.87"/>
    <n v="10776.87"/>
    <n v="0"/>
  </r>
  <r>
    <x v="1"/>
    <x v="2"/>
    <x v="20"/>
    <s v="Punks with Lunch Lansing"/>
    <x v="1"/>
    <n v="57467"/>
    <n v="81821.16"/>
    <n v="81821.16"/>
    <n v="0"/>
  </r>
  <r>
    <x v="1"/>
    <x v="2"/>
    <x v="20"/>
    <s v="Randy's House"/>
    <x v="1"/>
    <n v="57467"/>
    <n v="64739.6"/>
    <n v="64739.6"/>
    <n v="0"/>
  </r>
  <r>
    <x v="1"/>
    <x v="2"/>
    <x v="20"/>
    <s v="Salvation Army Harbor Light Center"/>
    <x v="1"/>
    <n v="57467"/>
    <n v="120863.41"/>
    <n v="120863.41"/>
    <n v="0"/>
  </r>
  <r>
    <x v="1"/>
    <x v="2"/>
    <x v="20"/>
    <s v="SOOAR - Harm Reduction Services"/>
    <x v="1"/>
    <n v="57467"/>
    <n v="80720.42"/>
    <n v="80720.42"/>
    <n v="0"/>
  </r>
  <r>
    <x v="1"/>
    <x v="2"/>
    <x v="20"/>
    <s v="Wellness AIDS Services, Inc"/>
    <x v="1"/>
    <n v="57467"/>
    <n v="107000.59"/>
    <n v="107000.59"/>
    <n v="0"/>
  </r>
  <r>
    <x v="1"/>
    <x v="2"/>
    <x v="20"/>
    <s v="Wellness Networks, Inc. dba UNIFIED HIV Health and Beyond"/>
    <x v="1"/>
    <n v="57467"/>
    <n v="66715.03"/>
    <n v="66715.03"/>
    <n v="0"/>
  </r>
  <r>
    <x v="1"/>
    <x v="2"/>
    <x v="20"/>
    <s v="Arab Community Center for Economic and Social Services"/>
    <x v="1"/>
    <n v="57467"/>
    <n v="100000"/>
    <n v="100000"/>
    <n v="0"/>
  </r>
  <r>
    <x v="1"/>
    <x v="2"/>
    <x v="20"/>
    <s v="Community Health Awareness Group"/>
    <x v="1"/>
    <n v="57467"/>
    <n v="30000"/>
    <n v="30000"/>
    <n v="0"/>
  </r>
  <r>
    <x v="1"/>
    <x v="2"/>
    <x v="20"/>
    <s v="Wayne State University"/>
    <x v="1"/>
    <n v="57467"/>
    <n v="69786.5"/>
    <n v="69786.5"/>
    <n v="0"/>
  </r>
  <r>
    <x v="1"/>
    <x v="2"/>
    <x v="36"/>
    <s v="Michigan Public Health Institute"/>
    <x v="1"/>
    <n v="57467"/>
    <n v="158340.10999999999"/>
    <n v="158340.10999999999"/>
    <n v="0"/>
  </r>
  <r>
    <x v="1"/>
    <x v="2"/>
    <x v="37"/>
    <s v="Michigan Public Health Institute"/>
    <x v="1"/>
    <n v="57467"/>
    <n v="31052.9"/>
    <n v="31052.9"/>
    <n v="0"/>
  </r>
  <r>
    <x v="1"/>
    <x v="2"/>
    <x v="21"/>
    <s v="Emergent Devices"/>
    <x v="1"/>
    <n v="57467"/>
    <n v="6999695"/>
    <n v="6999695"/>
    <n v="0"/>
  </r>
  <r>
    <x v="1"/>
    <x v="2"/>
    <x v="35"/>
    <s v="CSSM/Admn"/>
    <x v="1"/>
    <n v="57467"/>
    <n v="-272.85000000000002"/>
    <n v="-272.85000000000002"/>
    <n v="0"/>
  </r>
  <r>
    <x v="1"/>
    <x v="3"/>
    <x v="38"/>
    <s v="CARE of Southeastern Michigan"/>
    <x v="1"/>
    <n v="57467"/>
    <n v="104269"/>
    <n v="104269"/>
    <n v="0"/>
  </r>
  <r>
    <x v="1"/>
    <x v="3"/>
    <x v="38"/>
    <s v="Recovery Advocates in Livingston, Inc."/>
    <x v="1"/>
    <n v="57467"/>
    <n v="91995"/>
    <n v="91995"/>
    <n v="0"/>
  </r>
  <r>
    <x v="1"/>
    <x v="3"/>
    <x v="38"/>
    <s v="Serenity House of Flint"/>
    <x v="1"/>
    <n v="57467"/>
    <n v="140611.18"/>
    <n v="140611.18"/>
    <n v="0"/>
  </r>
  <r>
    <x v="1"/>
    <x v="3"/>
    <x v="38"/>
    <s v="WAI-IAM, Inc."/>
    <x v="1"/>
    <n v="57467"/>
    <n v="145255"/>
    <n v="145255"/>
    <n v="0"/>
  </r>
  <r>
    <x v="1"/>
    <x v="4"/>
    <x v="27"/>
    <s v="Altarum Institute"/>
    <x v="1"/>
    <n v="57467"/>
    <n v="11913.41"/>
    <n v="11913.41"/>
    <n v="0"/>
  </r>
  <r>
    <x v="1"/>
    <x v="4"/>
    <x v="32"/>
    <s v="Michigan Public Health Institute"/>
    <x v="1"/>
    <n v="57467"/>
    <n v="25000"/>
    <n v="25000"/>
    <n v="0"/>
  </r>
  <r>
    <x v="1"/>
    <x v="4"/>
    <x v="32"/>
    <s v="Michigan Public Health Institute"/>
    <x v="1"/>
    <n v="57467"/>
    <n v="16876"/>
    <n v="16876"/>
    <n v="0"/>
  </r>
  <r>
    <x v="1"/>
    <x v="4"/>
    <x v="32"/>
    <s v="Michigan Public Health Institute"/>
    <x v="1"/>
    <n v="57467"/>
    <n v="90045"/>
    <n v="90045"/>
    <n v="0"/>
  </r>
  <r>
    <x v="1"/>
    <x v="4"/>
    <x v="33"/>
    <s v="Michigan Public Health Institute"/>
    <x v="1"/>
    <n v="57467"/>
    <n v="347887"/>
    <n v="347887"/>
    <n v="0"/>
  </r>
  <r>
    <x v="1"/>
    <x v="4"/>
    <x v="34"/>
    <s v="Administrative 5% CAP"/>
    <x v="1"/>
    <n v="57467"/>
    <n v="7409.42"/>
    <n v="7409.42"/>
    <n v="0"/>
  </r>
  <r>
    <x v="1"/>
    <x v="4"/>
    <x v="34"/>
    <s v="Staffing"/>
    <x v="1"/>
    <n v="57467"/>
    <n v="204056.76"/>
    <n v="204056.76"/>
    <n v="0"/>
  </r>
  <r>
    <x v="1"/>
    <x v="4"/>
    <x v="34"/>
    <s v="Staffing"/>
    <x v="2"/>
    <n v="57467"/>
    <n v="15413.06"/>
    <n v="15413.0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7C3032-4513-4A12-ABAE-983CA993A90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illar">
  <location ref="A12:D25" firstHeaderRow="0" firstDataRow="1" firstDataCol="1"/>
  <pivotFields count="10">
    <pivotField showAll="0"/>
    <pivotField axis="axisRow" showAll="0" sortType="descending">
      <items count="4">
        <item m="1"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showAll="0">
      <items count="7">
        <item x="1"/>
        <item x="0"/>
        <item x="2"/>
        <item x="3"/>
        <item x="4"/>
        <item x="5"/>
        <item t="default"/>
      </items>
    </pivotField>
    <pivotField name="Programs and Vendor" showAll="0"/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dataField="1" showAll="0"/>
    <pivotField name="Remaining Spend Plan2" dataField="1" numFmtId="43" showAll="0"/>
  </pivotFields>
  <rowFields count="2">
    <field x="1"/>
    <field x="2"/>
  </rowFields>
  <rowItems count="13"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3"/>
    </i>
    <i r="1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rrent Spend Plan" fld="7" baseField="3" baseItem="1" numFmtId="43"/>
    <dataField name="Expenditures as of 3/31/2024" fld="8" baseField="2" baseItem="1" numFmtId="43"/>
    <dataField name="Remaining Spend Plan" fld="9" baseField="3" baseItem="16" numFmtId="43"/>
  </dataFields>
  <formats count="12">
    <format dxfId="6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6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9">
      <pivotArea field="2" type="button" dataOnly="0" labelOnly="1" outline="0" axis="axisRow" fieldPosition="1"/>
    </format>
    <format dxfId="58">
      <pivotArea field="1" type="button" dataOnly="0" labelOnly="1" outline="0" axis="axisRow" fieldPosition="0"/>
    </format>
    <format dxfId="5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6">
      <pivotArea field="2" type="button" dataOnly="0" labelOnly="1" outline="0" axis="axisRow" fieldPosition="1"/>
    </format>
    <format dxfId="55">
      <pivotArea field="1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2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322C29-CD00-4712-957B-8E20E34F00CC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illar">
  <location ref="A4:D11" firstHeaderRow="0" firstDataRow="1" firstDataCol="1"/>
  <pivotFields count="10">
    <pivotField showAll="0"/>
    <pivotField showAll="0" sortType="descending">
      <items count="4">
        <item m="1"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7">
        <item x="1"/>
        <item x="0"/>
        <item x="2"/>
        <item x="3"/>
        <item x="4"/>
        <item x="5"/>
        <item t="default"/>
      </items>
    </pivotField>
    <pivotField name="Programs and Vendor" showAll="0"/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dataField="1" showAll="0"/>
    <pivotField name="Remaining Spend Plan2" dataField="1" numFmtId="43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rrent Spend Plan" fld="7" baseField="3" baseItem="1" numFmtId="43"/>
    <dataField name="Expenditures as of 3/31/2024" fld="8" baseField="2" baseItem="1" numFmtId="43"/>
    <dataField name="Remaining Spend Plan" fld="9" baseField="3" baseItem="16" numFmtId="43"/>
  </dataFields>
  <formats count="12">
    <format dxfId="7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1">
      <pivotArea field="2" type="button" dataOnly="0" labelOnly="1" outline="0" axis="axisRow" fieldPosition="0"/>
    </format>
    <format dxfId="70">
      <pivotArea field="1" type="button" dataOnly="0" labelOnly="1" outline="0"/>
    </format>
    <format dxfId="6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8">
      <pivotArea field="2" type="button" dataOnly="0" labelOnly="1" outline="0" axis="axisRow" fieldPosition="0"/>
    </format>
    <format dxfId="67">
      <pivotArea field="1" type="button" dataOnly="0" labelOnly="1" outline="0"/>
    </format>
    <format dxfId="6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4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3E972B-CE03-40B0-964E-E93FF0ABDE2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2:C9" firstHeaderRow="0" firstDataRow="1" firstDataCol="1"/>
  <pivotFields count="10">
    <pivotField showAll="0"/>
    <pivotField showAll="0"/>
    <pivotField axis="axisRow" showAll="0">
      <items count="7">
        <item x="2"/>
        <item x="4"/>
        <item x="1"/>
        <item x="3"/>
        <item x="0"/>
        <item x="5"/>
        <item t="default"/>
      </items>
    </pivotField>
    <pivotField showAll="0"/>
    <pivotField showAll="0"/>
    <pivotField showAll="0"/>
    <pivotField showAll="0"/>
    <pivotField dataField="1" numFmtId="43" showAll="0"/>
    <pivotField dataField="1" showAll="0"/>
    <pivotField numFmtId="43"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urrent Spend Plan" fld="7" baseField="2" baseItem="3" numFmtId="41"/>
    <dataField name="Expend as of 3/31/2024" fld="8" baseField="2" baseItem="2" numFmtId="43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673A62-EB32-41A8-8BB8-AB5666E20118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tatus">
  <location ref="A4:F207" firstHeaderRow="0" firstDataRow="1" firstDataCol="3"/>
  <pivotFields count="10">
    <pivotField showAll="0"/>
    <pivotField axis="axisRow" outline="0" showAll="0" sortType="descending">
      <items count="4">
        <item m="1"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7">
        <item x="1"/>
        <item x="0"/>
        <item x="2"/>
        <item x="3"/>
        <item x="4"/>
        <item x="5"/>
        <item t="default"/>
      </items>
    </pivotField>
    <pivotField name="Programs and Vendor" axis="axisRow" showAll="0">
      <items count="38">
        <item x="2"/>
        <item x="17"/>
        <item x="7"/>
        <item x="15"/>
        <item x="10"/>
        <item x="1"/>
        <item x="11"/>
        <item x="19"/>
        <item x="5"/>
        <item x="12"/>
        <item x="13"/>
        <item x="8"/>
        <item x="14"/>
        <item x="0"/>
        <item x="6"/>
        <item x="9"/>
        <item x="3"/>
        <item x="4"/>
        <item x="16"/>
        <item x="21"/>
        <item x="22"/>
        <item x="24"/>
        <item x="25"/>
        <item x="26"/>
        <item x="27"/>
        <item x="28"/>
        <item x="29"/>
        <item x="30"/>
        <item x="31"/>
        <item x="33"/>
        <item x="34"/>
        <item x="35"/>
        <item x="18"/>
        <item x="32"/>
        <item x="20"/>
        <item m="1" x="36"/>
        <item x="23"/>
        <item t="default"/>
      </items>
    </pivotField>
    <pivotField axis="axisRow" outline="0" showAll="0" defaultSubtotal="0">
      <items count="121">
        <item x="42"/>
        <item x="0"/>
        <item x="1"/>
        <item m="1" x="119"/>
        <item x="2"/>
        <item x="3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m="1" x="118"/>
        <item x="43"/>
        <item x="44"/>
        <item x="45"/>
        <item x="46"/>
        <item x="47"/>
        <item x="48"/>
        <item x="50"/>
        <item x="51"/>
        <item x="52"/>
        <item x="53"/>
        <item x="54"/>
        <item x="55"/>
        <item x="56"/>
        <item x="58"/>
        <item x="59"/>
        <item x="60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0"/>
        <item x="101"/>
        <item x="102"/>
        <item x="103"/>
        <item x="104"/>
        <item x="105"/>
        <item x="107"/>
        <item x="108"/>
        <item x="109"/>
        <item x="111"/>
        <item x="112"/>
        <item m="1" x="120"/>
        <item x="114"/>
        <item x="115"/>
        <item x="116"/>
        <item x="117"/>
        <item x="40"/>
        <item x="49"/>
        <item x="57"/>
        <item x="106"/>
        <item x="110"/>
        <item x="61"/>
        <item x="4"/>
        <item x="5"/>
        <item x="6"/>
        <item x="7"/>
        <item x="8"/>
        <item x="9"/>
        <item x="10"/>
        <item x="11"/>
        <item x="41"/>
        <item x="99"/>
        <item x="1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dataField="1" showAll="0"/>
    <pivotField name="Remaining Spend Plan2" dataField="1" numFmtId="43" showAll="0"/>
  </pivotFields>
  <rowFields count="4">
    <field x="1"/>
    <field x="2"/>
    <field x="3"/>
    <field x="4"/>
  </rowFields>
  <rowItems count="203">
    <i>
      <x v="1"/>
      <x/>
      <x v="1"/>
    </i>
    <i r="3">
      <x v="44"/>
    </i>
    <i r="2">
      <x v="3"/>
    </i>
    <i r="3">
      <x v="5"/>
    </i>
    <i r="2">
      <x v="7"/>
    </i>
    <i r="3">
      <x v="5"/>
    </i>
    <i r="3">
      <x v="48"/>
    </i>
    <i r="3">
      <x v="50"/>
    </i>
    <i r="2">
      <x v="10"/>
    </i>
    <i r="3">
      <x v="105"/>
    </i>
    <i r="2">
      <x v="12"/>
    </i>
    <i r="3">
      <x v="7"/>
    </i>
    <i r="3">
      <x v="9"/>
    </i>
    <i r="3">
      <x v="20"/>
    </i>
    <i r="3">
      <x v="41"/>
    </i>
    <i r="3">
      <x v="42"/>
    </i>
    <i r="3">
      <x v="43"/>
    </i>
    <i r="3">
      <x v="44"/>
    </i>
    <i r="3">
      <x v="45"/>
    </i>
    <i r="3">
      <x v="46"/>
    </i>
    <i r="3">
      <x v="47"/>
    </i>
    <i r="2">
      <x v="18"/>
    </i>
    <i r="3">
      <x v="46"/>
    </i>
    <i r="2">
      <x v="32"/>
    </i>
    <i r="3">
      <x v="106"/>
    </i>
    <i r="2">
      <x v="34"/>
    </i>
    <i r="3">
      <x v="109"/>
    </i>
    <i t="default" r="1">
      <x/>
    </i>
    <i r="1">
      <x v="1"/>
      <x/>
    </i>
    <i r="3">
      <x v="6"/>
    </i>
    <i r="2">
      <x v="2"/>
    </i>
    <i r="3">
      <x/>
    </i>
    <i r="2">
      <x v="4"/>
    </i>
    <i r="3">
      <x v="38"/>
    </i>
    <i r="2">
      <x v="5"/>
    </i>
    <i r="3">
      <x v="5"/>
    </i>
    <i r="2">
      <x v="8"/>
    </i>
    <i r="3">
      <x v="29"/>
    </i>
    <i r="2">
      <x v="11"/>
    </i>
    <i r="3">
      <x v="35"/>
    </i>
    <i r="2">
      <x v="13"/>
    </i>
    <i r="3">
      <x v="2"/>
    </i>
    <i r="3">
      <x v="5"/>
    </i>
    <i r="3">
      <x v="110"/>
    </i>
    <i r="3">
      <x v="111"/>
    </i>
    <i r="3">
      <x v="112"/>
    </i>
    <i r="3">
      <x v="113"/>
    </i>
    <i r="3">
      <x v="114"/>
    </i>
    <i r="3">
      <x v="115"/>
    </i>
    <i r="3">
      <x v="116"/>
    </i>
    <i r="3">
      <x v="117"/>
    </i>
    <i r="2">
      <x v="14"/>
    </i>
    <i r="3">
      <x v="30"/>
    </i>
    <i r="3">
      <x v="31"/>
    </i>
    <i r="3">
      <x v="32"/>
    </i>
    <i r="3">
      <x v="33"/>
    </i>
    <i r="3">
      <x v="104"/>
    </i>
    <i r="3">
      <x v="118"/>
    </i>
    <i r="2">
      <x v="15"/>
    </i>
    <i r="3">
      <x v="36"/>
    </i>
    <i r="3">
      <x v="37"/>
    </i>
    <i r="2">
      <x v="1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17"/>
    </i>
    <i r="3">
      <x v="9"/>
    </i>
    <i r="3">
      <x v="11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t="default" r="1">
      <x v="1"/>
    </i>
    <i r="1">
      <x v="2"/>
      <x v="19"/>
    </i>
    <i r="3">
      <x v="5"/>
    </i>
    <i r="3">
      <x v="7"/>
    </i>
    <i r="3">
      <x v="42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3">
      <x v="75"/>
    </i>
    <i r="3">
      <x v="76"/>
    </i>
    <i r="3">
      <x v="77"/>
    </i>
    <i r="3">
      <x v="78"/>
    </i>
    <i r="3">
      <x v="79"/>
    </i>
    <i r="3">
      <x v="80"/>
    </i>
    <i r="3">
      <x v="81"/>
    </i>
    <i r="3">
      <x v="82"/>
    </i>
    <i r="3">
      <x v="83"/>
    </i>
    <i r="3">
      <x v="84"/>
    </i>
    <i r="3">
      <x v="85"/>
    </i>
    <i r="3">
      <x v="86"/>
    </i>
    <i r="2">
      <x v="20"/>
    </i>
    <i r="3">
      <x v="87"/>
    </i>
    <i r="2">
      <x v="36"/>
    </i>
    <i r="3">
      <x v="119"/>
    </i>
    <i t="default" r="1">
      <x v="2"/>
    </i>
    <i r="1">
      <x v="3"/>
      <x v="22"/>
    </i>
    <i r="3">
      <x v="14"/>
    </i>
    <i r="3">
      <x v="15"/>
    </i>
    <i r="3">
      <x v="21"/>
    </i>
    <i r="3">
      <x v="26"/>
    </i>
    <i r="3">
      <x v="27"/>
    </i>
    <i r="3">
      <x v="69"/>
    </i>
    <i r="3">
      <x v="75"/>
    </i>
    <i r="3">
      <x v="89"/>
    </i>
    <i r="3">
      <x v="90"/>
    </i>
    <i r="3">
      <x v="91"/>
    </i>
    <i r="3">
      <x v="92"/>
    </i>
    <i r="3">
      <x v="93"/>
    </i>
    <i r="2">
      <x v="23"/>
    </i>
    <i r="3">
      <x v="107"/>
    </i>
    <i t="default" r="1">
      <x v="3"/>
    </i>
    <i r="1">
      <x v="4"/>
      <x v="24"/>
    </i>
    <i r="3">
      <x v="94"/>
    </i>
    <i r="2">
      <x v="25"/>
    </i>
    <i r="3">
      <x v="2"/>
    </i>
    <i r="2">
      <x v="26"/>
    </i>
    <i r="3">
      <x v="5"/>
    </i>
    <i r="2">
      <x v="27"/>
    </i>
    <i r="3">
      <x v="5"/>
    </i>
    <i r="2">
      <x v="28"/>
    </i>
    <i r="3">
      <x v="96"/>
    </i>
    <i r="2">
      <x v="29"/>
    </i>
    <i r="3">
      <x v="5"/>
    </i>
    <i r="3">
      <x v="109"/>
    </i>
    <i r="3">
      <x v="120"/>
    </i>
    <i r="2">
      <x v="30"/>
    </i>
    <i r="3">
      <x v="5"/>
    </i>
    <i r="2">
      <x v="31"/>
    </i>
    <i r="3">
      <x v="5"/>
    </i>
    <i r="3">
      <x v="102"/>
    </i>
    <i r="3">
      <x v="103"/>
    </i>
    <i t="default" r="1">
      <x v="4"/>
    </i>
    <i r="1">
      <x v="5"/>
      <x v="34"/>
    </i>
    <i r="3">
      <x v="109"/>
    </i>
    <i t="default" r="1">
      <x v="5"/>
    </i>
    <i t="default">
      <x v="1"/>
    </i>
    <i>
      <x v="2"/>
      <x/>
      <x v="7"/>
    </i>
    <i r="3">
      <x v="49"/>
    </i>
    <i t="default" r="1">
      <x/>
    </i>
    <i r="1">
      <x v="1"/>
      <x v="6"/>
    </i>
    <i r="3">
      <x v="39"/>
    </i>
    <i r="2">
      <x v="9"/>
    </i>
    <i r="3">
      <x v="40"/>
    </i>
    <i r="2">
      <x v="13"/>
    </i>
    <i r="3">
      <x v="1"/>
    </i>
    <i r="3">
      <x v="4"/>
    </i>
    <i r="3">
      <x v="5"/>
    </i>
    <i t="default" r="1">
      <x v="1"/>
    </i>
    <i r="1">
      <x v="3"/>
      <x v="21"/>
    </i>
    <i r="3">
      <x v="88"/>
    </i>
    <i t="default" r="1">
      <x v="3"/>
    </i>
    <i r="1">
      <x v="4"/>
      <x v="26"/>
    </i>
    <i r="3">
      <x v="95"/>
    </i>
    <i r="2">
      <x v="29"/>
    </i>
    <i r="3">
      <x v="97"/>
    </i>
    <i r="3">
      <x v="98"/>
    </i>
    <i r="2">
      <x v="30"/>
    </i>
    <i r="3">
      <x v="48"/>
    </i>
    <i r="3">
      <x v="100"/>
    </i>
    <i r="3">
      <x v="101"/>
    </i>
    <i r="2">
      <x v="33"/>
    </i>
    <i r="3">
      <x v="108"/>
    </i>
    <i t="default" r="1">
      <x v="4"/>
    </i>
    <i t="default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rrent Spend Plan" fld="7" baseField="3" baseItem="1" numFmtId="43"/>
    <dataField name="Expenditures as of 3/31/2024" fld="8" baseField="4" baseItem="20" numFmtId="43"/>
    <dataField name="Remaining Spend Plan" fld="9" baseField="3" baseItem="16" numFmtId="43"/>
  </dataFields>
  <formats count="17">
    <format dxfId="5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47">
      <pivotArea field="1" type="button" dataOnly="0" labelOnly="1" outline="0" axis="axisRow" fieldPosition="0"/>
    </format>
    <format dxfId="46">
      <pivotArea field="2" type="button" dataOnly="0" labelOnly="1" outline="0" axis="axisRow" fieldPosition="1"/>
    </format>
    <format dxfId="45">
      <pivotArea field="3" type="button" dataOnly="0" labelOnly="1" outline="0" axis="axisRow" fieldPosition="2"/>
    </format>
    <format dxfId="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3">
      <pivotArea field="1" type="button" dataOnly="0" labelOnly="1" outline="0" axis="axisRow" fieldPosition="0"/>
    </format>
    <format dxfId="42">
      <pivotArea field="2" type="button" dataOnly="0" labelOnly="1" outline="0" axis="axisRow" fieldPosition="1"/>
    </format>
    <format dxfId="41">
      <pivotArea field="3" type="button" dataOnly="0" labelOnly="1" outline="0" axis="axisRow" fieldPosition="2"/>
    </format>
    <format dxfId="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8">
      <pivotArea collapsedLevelsAreSubtotals="1" fieldPosition="0">
        <references count="2">
          <reference field="1" count="1" selected="0">
            <x v="1"/>
          </reference>
          <reference field="2" count="1" defaultSubtotal="1">
            <x v="0"/>
          </reference>
        </references>
      </pivotArea>
    </format>
    <format dxfId="37">
      <pivotArea dataOnly="0" labelOnly="1" offset="IV22" fieldPosition="0">
        <references count="1">
          <reference field="1" count="1">
            <x v="1"/>
          </reference>
        </references>
      </pivotArea>
    </format>
    <format dxfId="36">
      <pivotArea dataOnly="0" labelOnly="1" fieldPosition="0">
        <references count="2">
          <reference field="1" count="1" selected="0">
            <x v="1"/>
          </reference>
          <reference field="2" count="1" defaultSubtotal="1">
            <x v="0"/>
          </reference>
        </references>
      </pivotArea>
    </format>
    <format dxfId="3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250A57-9A1A-4517-938D-F4D83EFA78D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illar">
  <location ref="A4:E211" firstHeaderRow="0" firstDataRow="1" firstDataCol="2"/>
  <pivotFields count="10">
    <pivotField showAll="0"/>
    <pivotField axis="axisRow" showAll="0" sortType="descending">
      <items count="4">
        <item m="1"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7">
        <item x="1"/>
        <item x="0"/>
        <item x="2"/>
        <item x="3"/>
        <item x="4"/>
        <item x="5"/>
        <item t="default"/>
      </items>
    </pivotField>
    <pivotField name="Programs and Vendor" axis="axisRow" showAll="0">
      <items count="38">
        <item x="2"/>
        <item x="17"/>
        <item x="7"/>
        <item x="15"/>
        <item x="10"/>
        <item x="1"/>
        <item x="11"/>
        <item x="19"/>
        <item x="5"/>
        <item x="12"/>
        <item x="13"/>
        <item x="8"/>
        <item x="14"/>
        <item x="0"/>
        <item x="6"/>
        <item x="9"/>
        <item x="3"/>
        <item x="4"/>
        <item x="16"/>
        <item x="21"/>
        <item x="22"/>
        <item x="24"/>
        <item x="25"/>
        <item x="26"/>
        <item x="27"/>
        <item x="28"/>
        <item x="29"/>
        <item x="30"/>
        <item x="31"/>
        <item x="33"/>
        <item x="34"/>
        <item x="35"/>
        <item x="18"/>
        <item x="32"/>
        <item x="20"/>
        <item m="1" x="36"/>
        <item x="23"/>
        <item t="default"/>
      </items>
    </pivotField>
    <pivotField axis="axisRow" showAll="0" defaultSubtotal="0">
      <items count="121">
        <item x="42"/>
        <item x="0"/>
        <item x="1"/>
        <item m="1" x="119"/>
        <item x="2"/>
        <item x="3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m="1" x="118"/>
        <item x="43"/>
        <item x="44"/>
        <item x="45"/>
        <item x="46"/>
        <item x="47"/>
        <item x="48"/>
        <item x="50"/>
        <item x="51"/>
        <item x="52"/>
        <item x="53"/>
        <item x="54"/>
        <item x="55"/>
        <item x="56"/>
        <item x="58"/>
        <item x="59"/>
        <item x="60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0"/>
        <item x="101"/>
        <item x="102"/>
        <item x="103"/>
        <item x="104"/>
        <item x="105"/>
        <item x="107"/>
        <item x="108"/>
        <item x="109"/>
        <item x="111"/>
        <item x="112"/>
        <item m="1" x="120"/>
        <item x="114"/>
        <item x="115"/>
        <item x="116"/>
        <item x="117"/>
        <item x="40"/>
        <item x="49"/>
        <item x="57"/>
        <item x="106"/>
        <item x="110"/>
        <item x="61"/>
        <item x="4"/>
        <item x="5"/>
        <item x="6"/>
        <item x="7"/>
        <item x="8"/>
        <item x="9"/>
        <item x="10"/>
        <item x="11"/>
        <item x="41"/>
        <item x="99"/>
        <item x="1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dataField="1" showAll="0"/>
    <pivotField name="Remaining Spend Plan2" dataField="1" numFmtId="43" showAll="0"/>
  </pivotFields>
  <rowFields count="4">
    <field x="2"/>
    <field x="1"/>
    <field x="3"/>
    <field x="4"/>
  </rowFields>
  <rowItems count="207">
    <i>
      <x/>
      <x v="1"/>
    </i>
    <i r="2">
      <x v="1"/>
    </i>
    <i r="3">
      <x v="44"/>
    </i>
    <i r="2">
      <x v="3"/>
    </i>
    <i r="3">
      <x v="5"/>
    </i>
    <i r="2">
      <x v="7"/>
    </i>
    <i r="3">
      <x v="5"/>
    </i>
    <i r="3">
      <x v="48"/>
    </i>
    <i r="3">
      <x v="50"/>
    </i>
    <i r="2">
      <x v="10"/>
    </i>
    <i r="3">
      <x v="105"/>
    </i>
    <i r="2">
      <x v="12"/>
    </i>
    <i r="3">
      <x v="7"/>
    </i>
    <i r="3">
      <x v="9"/>
    </i>
    <i r="3">
      <x v="20"/>
    </i>
    <i r="3">
      <x v="41"/>
    </i>
    <i r="3">
      <x v="42"/>
    </i>
    <i r="3">
      <x v="43"/>
    </i>
    <i r="3">
      <x v="44"/>
    </i>
    <i r="3">
      <x v="45"/>
    </i>
    <i r="3">
      <x v="46"/>
    </i>
    <i r="3">
      <x v="47"/>
    </i>
    <i r="2">
      <x v="18"/>
    </i>
    <i r="3">
      <x v="46"/>
    </i>
    <i r="2">
      <x v="32"/>
    </i>
    <i r="3">
      <x v="106"/>
    </i>
    <i r="2">
      <x v="34"/>
    </i>
    <i r="3">
      <x v="109"/>
    </i>
    <i r="1">
      <x v="2"/>
    </i>
    <i r="2">
      <x v="7"/>
    </i>
    <i r="3">
      <x v="49"/>
    </i>
    <i t="default">
      <x/>
    </i>
    <i>
      <x v="1"/>
      <x v="1"/>
    </i>
    <i r="2">
      <x/>
    </i>
    <i r="3">
      <x v="6"/>
    </i>
    <i r="2">
      <x v="2"/>
    </i>
    <i r="3">
      <x/>
    </i>
    <i r="2">
      <x v="4"/>
    </i>
    <i r="3">
      <x v="38"/>
    </i>
    <i r="2">
      <x v="5"/>
    </i>
    <i r="3">
      <x v="5"/>
    </i>
    <i r="2">
      <x v="8"/>
    </i>
    <i r="3">
      <x v="29"/>
    </i>
    <i r="2">
      <x v="11"/>
    </i>
    <i r="3">
      <x v="35"/>
    </i>
    <i r="2">
      <x v="13"/>
    </i>
    <i r="3">
      <x v="2"/>
    </i>
    <i r="3">
      <x v="5"/>
    </i>
    <i r="3">
      <x v="110"/>
    </i>
    <i r="3">
      <x v="111"/>
    </i>
    <i r="3">
      <x v="112"/>
    </i>
    <i r="3">
      <x v="113"/>
    </i>
    <i r="3">
      <x v="114"/>
    </i>
    <i r="3">
      <x v="115"/>
    </i>
    <i r="3">
      <x v="116"/>
    </i>
    <i r="3">
      <x v="117"/>
    </i>
    <i r="2">
      <x v="14"/>
    </i>
    <i r="3">
      <x v="30"/>
    </i>
    <i r="3">
      <x v="31"/>
    </i>
    <i r="3">
      <x v="32"/>
    </i>
    <i r="3">
      <x v="33"/>
    </i>
    <i r="3">
      <x v="104"/>
    </i>
    <i r="3">
      <x v="118"/>
    </i>
    <i r="2">
      <x v="15"/>
    </i>
    <i r="3">
      <x v="36"/>
    </i>
    <i r="3">
      <x v="37"/>
    </i>
    <i r="2">
      <x v="1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2">
      <x v="17"/>
    </i>
    <i r="3">
      <x v="9"/>
    </i>
    <i r="3">
      <x v="11"/>
    </i>
    <i r="3">
      <x v="14"/>
    </i>
    <i r="3">
      <x v="15"/>
    </i>
    <i r="3">
      <x v="16"/>
    </i>
    <i r="3">
      <x v="17"/>
    </i>
    <i r="3">
      <x v="18"/>
    </i>
    <i r="3">
      <x v="19"/>
    </i>
    <i r="3">
      <x v="20"/>
    </i>
    <i r="3">
      <x v="21"/>
    </i>
    <i r="3">
      <x v="22"/>
    </i>
    <i r="3">
      <x v="23"/>
    </i>
    <i r="3">
      <x v="24"/>
    </i>
    <i r="3">
      <x v="25"/>
    </i>
    <i r="3">
      <x v="26"/>
    </i>
    <i r="3">
      <x v="27"/>
    </i>
    <i r="3">
      <x v="28"/>
    </i>
    <i r="1">
      <x v="2"/>
    </i>
    <i r="2">
      <x v="6"/>
    </i>
    <i r="3">
      <x v="39"/>
    </i>
    <i r="2">
      <x v="9"/>
    </i>
    <i r="3">
      <x v="40"/>
    </i>
    <i r="2">
      <x v="13"/>
    </i>
    <i r="3">
      <x v="1"/>
    </i>
    <i r="3">
      <x v="4"/>
    </i>
    <i r="3">
      <x v="5"/>
    </i>
    <i t="default">
      <x v="1"/>
    </i>
    <i>
      <x v="2"/>
      <x v="1"/>
    </i>
    <i r="2">
      <x v="19"/>
    </i>
    <i r="3">
      <x v="5"/>
    </i>
    <i r="3">
      <x v="7"/>
    </i>
    <i r="3">
      <x v="42"/>
    </i>
    <i r="3">
      <x v="51"/>
    </i>
    <i r="3">
      <x v="52"/>
    </i>
    <i r="3">
      <x v="53"/>
    </i>
    <i r="3">
      <x v="54"/>
    </i>
    <i r="3">
      <x v="55"/>
    </i>
    <i r="3">
      <x v="56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66"/>
    </i>
    <i r="3">
      <x v="67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3">
      <x v="75"/>
    </i>
    <i r="3">
      <x v="76"/>
    </i>
    <i r="3">
      <x v="77"/>
    </i>
    <i r="3">
      <x v="78"/>
    </i>
    <i r="3">
      <x v="79"/>
    </i>
    <i r="3">
      <x v="80"/>
    </i>
    <i r="3">
      <x v="81"/>
    </i>
    <i r="3">
      <x v="82"/>
    </i>
    <i r="3">
      <x v="83"/>
    </i>
    <i r="3">
      <x v="84"/>
    </i>
    <i r="3">
      <x v="85"/>
    </i>
    <i r="3">
      <x v="86"/>
    </i>
    <i r="2">
      <x v="20"/>
    </i>
    <i r="3">
      <x v="87"/>
    </i>
    <i r="2">
      <x v="36"/>
    </i>
    <i r="3">
      <x v="119"/>
    </i>
    <i t="default">
      <x v="2"/>
    </i>
    <i>
      <x v="3"/>
      <x v="1"/>
    </i>
    <i r="2">
      <x v="22"/>
    </i>
    <i r="3">
      <x v="14"/>
    </i>
    <i r="3">
      <x v="15"/>
    </i>
    <i r="3">
      <x v="21"/>
    </i>
    <i r="3">
      <x v="26"/>
    </i>
    <i r="3">
      <x v="27"/>
    </i>
    <i r="3">
      <x v="69"/>
    </i>
    <i r="3">
      <x v="75"/>
    </i>
    <i r="3">
      <x v="89"/>
    </i>
    <i r="3">
      <x v="90"/>
    </i>
    <i r="3">
      <x v="91"/>
    </i>
    <i r="3">
      <x v="92"/>
    </i>
    <i r="3">
      <x v="93"/>
    </i>
    <i r="2">
      <x v="23"/>
    </i>
    <i r="3">
      <x v="107"/>
    </i>
    <i r="1">
      <x v="2"/>
    </i>
    <i r="2">
      <x v="21"/>
    </i>
    <i r="3">
      <x v="88"/>
    </i>
    <i t="default">
      <x v="3"/>
    </i>
    <i>
      <x v="4"/>
      <x v="1"/>
    </i>
    <i r="2">
      <x v="24"/>
    </i>
    <i r="3">
      <x v="94"/>
    </i>
    <i r="2">
      <x v="25"/>
    </i>
    <i r="3">
      <x v="2"/>
    </i>
    <i r="2">
      <x v="26"/>
    </i>
    <i r="3">
      <x v="5"/>
    </i>
    <i r="2">
      <x v="27"/>
    </i>
    <i r="3">
      <x v="5"/>
    </i>
    <i r="2">
      <x v="28"/>
    </i>
    <i r="3">
      <x v="96"/>
    </i>
    <i r="2">
      <x v="29"/>
    </i>
    <i r="3">
      <x v="5"/>
    </i>
    <i r="3">
      <x v="109"/>
    </i>
    <i r="3">
      <x v="120"/>
    </i>
    <i r="2">
      <x v="30"/>
    </i>
    <i r="3">
      <x v="5"/>
    </i>
    <i r="2">
      <x v="31"/>
    </i>
    <i r="3">
      <x v="5"/>
    </i>
    <i r="3">
      <x v="102"/>
    </i>
    <i r="3">
      <x v="103"/>
    </i>
    <i r="1">
      <x v="2"/>
    </i>
    <i r="2">
      <x v="26"/>
    </i>
    <i r="3">
      <x v="95"/>
    </i>
    <i r="2">
      <x v="29"/>
    </i>
    <i r="3">
      <x v="97"/>
    </i>
    <i r="3">
      <x v="98"/>
    </i>
    <i r="2">
      <x v="30"/>
    </i>
    <i r="3">
      <x v="48"/>
    </i>
    <i r="3">
      <x v="100"/>
    </i>
    <i r="3">
      <x v="101"/>
    </i>
    <i r="2">
      <x v="33"/>
    </i>
    <i r="3">
      <x v="108"/>
    </i>
    <i t="default">
      <x v="4"/>
    </i>
    <i>
      <x v="5"/>
      <x v="1"/>
    </i>
    <i r="2">
      <x v="34"/>
    </i>
    <i r="3">
      <x v="109"/>
    </i>
    <i t="default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rrent Spend Plan" fld="7" baseField="3" baseItem="1" numFmtId="43"/>
    <dataField name="Expenditures as of 3/31/2024" fld="8" baseField="4" baseItem="5" numFmtId="43"/>
    <dataField name="Remaining Spend Plan" fld="9" baseField="3" baseItem="16" numFmtId="43"/>
  </dataFields>
  <formats count="12">
    <format dxfId="3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0">
      <pivotArea field="2" type="button" dataOnly="0" labelOnly="1" outline="0" axis="axisRow" fieldPosition="0"/>
    </format>
    <format dxfId="29">
      <pivotArea field="1" type="button" dataOnly="0" labelOnly="1" outline="0" axis="axisRow" fieldPosition="1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">
      <pivotArea field="2" type="button" dataOnly="0" labelOnly="1" outline="0" axis="axisRow" fieldPosition="0"/>
    </format>
    <format dxfId="26">
      <pivotArea field="1" type="button" dataOnly="0" labelOnly="1" outline="0" axis="axisRow" fieldPosition="1"/>
    </format>
    <format dxfId="2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3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4BBB4E-82A1-45F6-AA87-CB05E0E89371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Vendor">
  <location ref="A4:D123" firstHeaderRow="0" firstDataRow="1" firstDataCol="1"/>
  <pivotFields count="10">
    <pivotField showAll="0"/>
    <pivotField showAll="0" sortType="descending">
      <items count="4">
        <item m="1"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outline="0" showAll="0">
      <items count="7">
        <item x="1"/>
        <item x="0"/>
        <item x="2"/>
        <item x="3"/>
        <item x="4"/>
        <item x="5"/>
        <item t="default"/>
      </items>
    </pivotField>
    <pivotField name="Programs and Vendor" showAll="0"/>
    <pivotField axis="axisRow" showAll="0" sortType="ascending" defaultSubtotal="0">
      <items count="121">
        <item x="60"/>
        <item x="116"/>
        <item x="1"/>
        <item x="13"/>
        <item x="62"/>
        <item x="58"/>
        <item x="40"/>
        <item x="20"/>
        <item x="63"/>
        <item x="21"/>
        <item x="64"/>
        <item x="57"/>
        <item x="65"/>
        <item x="50"/>
        <item x="4"/>
        <item x="22"/>
        <item x="12"/>
        <item x="96"/>
        <item x="49"/>
        <item x="88"/>
        <item x="101"/>
        <item x="36"/>
        <item x="23"/>
        <item x="80"/>
        <item x="11"/>
        <item x="66"/>
        <item x="67"/>
        <item x="68"/>
        <item x="69"/>
        <item x="98"/>
        <item x="51"/>
        <item x="70"/>
        <item x="81"/>
        <item x="52"/>
        <item x="84"/>
        <item x="82"/>
        <item x="83"/>
        <item x="24"/>
        <item x="25"/>
        <item x="53"/>
        <item x="85"/>
        <item x="71"/>
        <item x="46"/>
        <item x="14"/>
        <item x="86"/>
        <item x="26"/>
        <item x="37"/>
        <item x="35"/>
        <item x="43"/>
        <item x="87"/>
        <item x="107"/>
        <item x="102"/>
        <item x="15"/>
        <item x="27"/>
        <item x="72"/>
        <item x="44"/>
        <item x="7"/>
        <item x="73"/>
        <item x="41"/>
        <item x="54"/>
        <item x="3"/>
        <item x="42"/>
        <item x="28"/>
        <item x="8"/>
        <item x="113"/>
        <item x="106"/>
        <item x="16"/>
        <item x="5"/>
        <item x="9"/>
        <item x="74"/>
        <item x="89"/>
        <item x="55"/>
        <item x="29"/>
        <item x="103"/>
        <item m="1" x="118"/>
        <item x="108"/>
        <item x="100"/>
        <item m="1" x="120"/>
        <item x="110"/>
        <item x="111"/>
        <item x="115"/>
        <item x="47"/>
        <item x="59"/>
        <item x="112"/>
        <item x="48"/>
        <item m="1" x="119"/>
        <item x="2"/>
        <item x="0"/>
        <item x="114"/>
        <item x="61"/>
        <item x="45"/>
        <item x="75"/>
        <item x="90"/>
        <item x="30"/>
        <item x="91"/>
        <item x="104"/>
        <item x="105"/>
        <item x="6"/>
        <item x="17"/>
        <item x="31"/>
        <item x="76"/>
        <item x="18"/>
        <item x="92"/>
        <item x="32"/>
        <item x="77"/>
        <item x="93"/>
        <item x="10"/>
        <item x="38"/>
        <item x="78"/>
        <item x="117"/>
        <item x="99"/>
        <item x="19"/>
        <item x="39"/>
        <item x="56"/>
        <item x="33"/>
        <item x="97"/>
        <item x="34"/>
        <item x="94"/>
        <item x="95"/>
        <item x="109"/>
        <item x="7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dataField="1" showAll="0"/>
    <pivotField name="Remaining Spend Plan2" dataField="1" numFmtId="43" showAll="0"/>
  </pivotFields>
  <rowFields count="1">
    <field x="4"/>
  </rowFields>
  <rowItems count="1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5"/>
    </i>
    <i>
      <x v="76"/>
    </i>
    <i>
      <x v="78"/>
    </i>
    <i>
      <x v="79"/>
    </i>
    <i>
      <x v="80"/>
    </i>
    <i>
      <x v="81"/>
    </i>
    <i>
      <x v="82"/>
    </i>
    <i>
      <x v="83"/>
    </i>
    <i>
      <x v="84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urrent Spend Plan" fld="7" baseField="3" baseItem="1" numFmtId="43"/>
    <dataField name="Expenditures as of 3/31/2024" fld="8" baseField="4" baseItem="5" numFmtId="43"/>
    <dataField name="Remaining Spend Plan" fld="9" baseField="3" baseItem="16" numFmtId="43"/>
  </dataFields>
  <formats count="13"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8">
      <pivotArea field="2" type="button" dataOnly="0" labelOnly="1" outline="0"/>
    </format>
    <format dxfId="17">
      <pivotArea field="1" type="button" dataOnly="0" labelOnly="1" outline="0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">
      <pivotArea field="2" type="button" dataOnly="0" labelOnly="1" outline="0"/>
    </format>
    <format dxfId="14">
      <pivotArea field="1" type="button" dataOnly="0" labelOnly="1" outline="0"/>
    </format>
    <format dxfId="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field="4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AC8075-767B-4E6A-98B3-9D45D3444579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roject Title">
  <location ref="A5:J55" firstHeaderRow="1" firstDataRow="3" firstDataCol="2"/>
  <pivotFields count="9">
    <pivotField showAll="0" sortType="descending">
      <items count="3"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>
      <items count="7">
        <item x="1"/>
        <item x="0"/>
        <item x="2"/>
        <item x="3"/>
        <item x="4"/>
        <item x="5"/>
        <item t="default"/>
      </items>
    </pivotField>
    <pivotField name="Programs and Vendor" axis="axisRow" showAll="0" sortType="ascending">
      <items count="41">
        <item x="34"/>
        <item x="23"/>
        <item x="35"/>
        <item x="31"/>
        <item x="2"/>
        <item x="37"/>
        <item x="29"/>
        <item x="32"/>
        <item x="16"/>
        <item x="36"/>
        <item x="7"/>
        <item x="14"/>
        <item x="17"/>
        <item x="10"/>
        <item x="26"/>
        <item x="1"/>
        <item x="27"/>
        <item x="11"/>
        <item x="18"/>
        <item x="5"/>
        <item x="25"/>
        <item x="21"/>
        <item m="1" x="39"/>
        <item x="12"/>
        <item x="33"/>
        <item x="8"/>
        <item x="19"/>
        <item x="13"/>
        <item x="0"/>
        <item x="38"/>
        <item x="24"/>
        <item x="6"/>
        <item x="22"/>
        <item x="30"/>
        <item x="9"/>
        <item x="3"/>
        <item x="4"/>
        <item x="20"/>
        <item x="28"/>
        <item x="15"/>
        <item t="default"/>
      </items>
    </pivotField>
    <pivotField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showAll="0">
      <items count="4">
        <item x="2"/>
        <item x="1"/>
        <item x="0"/>
        <item t="default"/>
      </items>
    </pivotField>
    <pivotField showAll="0"/>
    <pivotField dataField="1" numFmtId="43" showAll="0"/>
    <pivotField dataField="1" showAll="0"/>
    <pivotField name="Remaining Spend Plan2" numFmtId="43" showAll="0"/>
  </pivotFields>
  <rowFields count="2">
    <field x="1"/>
    <field x="2"/>
  </rowFields>
  <rowItems count="48">
    <i>
      <x/>
      <x v="2"/>
    </i>
    <i r="1">
      <x v="8"/>
    </i>
    <i r="1">
      <x v="11"/>
    </i>
    <i r="1">
      <x v="12"/>
    </i>
    <i r="1">
      <x v="18"/>
    </i>
    <i r="1">
      <x v="23"/>
    </i>
    <i r="1">
      <x v="26"/>
    </i>
    <i r="1">
      <x v="27"/>
    </i>
    <i r="1">
      <x v="39"/>
    </i>
    <i t="default">
      <x/>
    </i>
    <i>
      <x v="1"/>
      <x v="4"/>
    </i>
    <i r="1">
      <x v="10"/>
    </i>
    <i r="1">
      <x v="13"/>
    </i>
    <i r="1">
      <x v="15"/>
    </i>
    <i r="1">
      <x v="17"/>
    </i>
    <i r="1">
      <x v="19"/>
    </i>
    <i r="1">
      <x v="25"/>
    </i>
    <i r="1">
      <x v="28"/>
    </i>
    <i r="1">
      <x v="31"/>
    </i>
    <i r="1">
      <x v="34"/>
    </i>
    <i r="1">
      <x v="35"/>
    </i>
    <i r="1">
      <x v="36"/>
    </i>
    <i t="default">
      <x v="1"/>
    </i>
    <i>
      <x v="2"/>
      <x v="2"/>
    </i>
    <i r="1">
      <x v="5"/>
    </i>
    <i r="1">
      <x v="9"/>
    </i>
    <i r="1">
      <x v="21"/>
    </i>
    <i r="1">
      <x v="32"/>
    </i>
    <i r="1">
      <x v="37"/>
    </i>
    <i t="default">
      <x v="2"/>
    </i>
    <i>
      <x v="3"/>
      <x v="1"/>
    </i>
    <i r="1">
      <x v="20"/>
    </i>
    <i r="1">
      <x v="29"/>
    </i>
    <i r="1">
      <x v="30"/>
    </i>
    <i t="default">
      <x v="3"/>
    </i>
    <i>
      <x v="4"/>
      <x/>
    </i>
    <i r="1">
      <x v="3"/>
    </i>
    <i r="1">
      <x v="6"/>
    </i>
    <i r="1">
      <x v="7"/>
    </i>
    <i r="1">
      <x v="14"/>
    </i>
    <i r="1">
      <x v="16"/>
    </i>
    <i r="1">
      <x v="24"/>
    </i>
    <i r="1">
      <x v="33"/>
    </i>
    <i r="1">
      <x v="38"/>
    </i>
    <i t="default">
      <x v="4"/>
    </i>
    <i>
      <x v="5"/>
      <x v="26"/>
    </i>
    <i t="default">
      <x v="5"/>
    </i>
    <i t="grand">
      <x/>
    </i>
  </rowItems>
  <colFields count="2">
    <field x="-2"/>
    <field x="4"/>
  </colFields>
  <colItems count="8">
    <i>
      <x/>
      <x/>
    </i>
    <i r="1">
      <x v="1"/>
    </i>
    <i r="1">
      <x v="2"/>
    </i>
    <i i="1">
      <x v="1"/>
      <x/>
    </i>
    <i r="1" i="1">
      <x v="1"/>
    </i>
    <i r="1" i="1">
      <x v="2"/>
    </i>
    <i t="grand">
      <x/>
    </i>
    <i t="grand" i="1">
      <x/>
    </i>
  </colItems>
  <dataFields count="2">
    <dataField name="Current Spend Plan" fld="6" baseField="3" baseItem="1" numFmtId="43"/>
    <dataField name="Sum of Expenditures" fld="7" baseField="2" baseItem="27" numFmtId="43"/>
  </dataFields>
  <formats count="10"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field="1" type="button" dataOnly="0" labelOnly="1" outline="0" axis="axisRow" fieldPosition="0"/>
    </format>
    <format dxfId="6">
      <pivotArea field="0" type="button" dataOnly="0" labelOnly="1" outline="0"/>
    </format>
    <format dxfId="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">
      <pivotArea field="1" type="button" dataOnly="0" labelOnly="1" outline="0" axis="axisRow" fieldPosition="0"/>
    </format>
    <format dxfId="3">
      <pivotArea field="0" type="button" dataOnly="0" labelOnly="1" outline="0"/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A9A0-E51F-4D7B-994D-AF8957B3551C}">
  <sheetPr>
    <pageSetUpPr fitToPage="1"/>
  </sheetPr>
  <dimension ref="A1:C22"/>
  <sheetViews>
    <sheetView zoomScaleNormal="100" workbookViewId="0">
      <selection activeCell="C23" sqref="C23"/>
    </sheetView>
  </sheetViews>
  <sheetFormatPr defaultRowHeight="15" x14ac:dyDescent="0.25"/>
  <cols>
    <col min="1" max="1" width="35.7109375" customWidth="1"/>
    <col min="2" max="2" width="4.28515625" customWidth="1"/>
    <col min="3" max="3" width="24.140625" customWidth="1"/>
    <col min="4" max="85" width="16.28515625" bestFit="1" customWidth="1"/>
    <col min="86" max="86" width="12.7109375" bestFit="1" customWidth="1"/>
    <col min="87" max="87" width="35.7109375" bestFit="1" customWidth="1"/>
    <col min="88" max="88" width="17.7109375" bestFit="1" customWidth="1"/>
    <col min="89" max="89" width="41.5703125" bestFit="1" customWidth="1"/>
    <col min="90" max="90" width="17.5703125" bestFit="1" customWidth="1"/>
    <col min="91" max="91" width="29.7109375" bestFit="1" customWidth="1"/>
    <col min="92" max="92" width="17.85546875" bestFit="1" customWidth="1"/>
    <col min="93" max="93" width="24.42578125" bestFit="1" customWidth="1"/>
    <col min="94" max="94" width="24.7109375" bestFit="1" customWidth="1"/>
    <col min="95" max="95" width="17.42578125" bestFit="1" customWidth="1"/>
    <col min="96" max="96" width="28.7109375" bestFit="1" customWidth="1"/>
    <col min="97" max="97" width="19.85546875" bestFit="1" customWidth="1"/>
    <col min="98" max="98" width="14.7109375" bestFit="1" customWidth="1"/>
    <col min="99" max="99" width="20.42578125" bestFit="1" customWidth="1"/>
    <col min="100" max="100" width="24" bestFit="1" customWidth="1"/>
    <col min="101" max="101" width="31.28515625" bestFit="1" customWidth="1"/>
    <col min="102" max="102" width="40.7109375" bestFit="1" customWidth="1"/>
    <col min="103" max="103" width="23.42578125" bestFit="1" customWidth="1"/>
    <col min="104" max="104" width="31.28515625" bestFit="1" customWidth="1"/>
    <col min="105" max="105" width="23.140625" bestFit="1" customWidth="1"/>
    <col min="106" max="106" width="14.5703125" bestFit="1" customWidth="1"/>
    <col min="107" max="107" width="17.85546875" bestFit="1" customWidth="1"/>
    <col min="108" max="108" width="23" bestFit="1" customWidth="1"/>
  </cols>
  <sheetData>
    <row r="1" spans="1:3" ht="67.5" customHeight="1" x14ac:dyDescent="0.25">
      <c r="A1" s="34" t="s">
        <v>166</v>
      </c>
      <c r="B1" s="35"/>
      <c r="C1" s="35"/>
    </row>
    <row r="3" spans="1:3" ht="45" x14ac:dyDescent="0.25">
      <c r="A3" s="9" t="s">
        <v>169</v>
      </c>
      <c r="B3" s="1"/>
      <c r="C3" s="1"/>
    </row>
    <row r="4" spans="1:3" x14ac:dyDescent="0.25">
      <c r="A4" s="21" t="s">
        <v>170</v>
      </c>
      <c r="B4" s="20"/>
      <c r="C4" s="20"/>
    </row>
    <row r="5" spans="1:3" x14ac:dyDescent="0.25">
      <c r="A5" t="s">
        <v>8</v>
      </c>
      <c r="B5" s="2"/>
      <c r="C5" s="2">
        <f>24541000+15984586+5509337</f>
        <v>46034923</v>
      </c>
    </row>
    <row r="6" spans="1:3" x14ac:dyDescent="0.25">
      <c r="A6" t="s">
        <v>14</v>
      </c>
      <c r="B6" s="2"/>
      <c r="C6" s="2">
        <f>GETPIVOTDATA("Current Spend Plan",'Dashboard Page 2'!$A$12,"Status","Contracted")</f>
        <v>36179783.849999994</v>
      </c>
    </row>
    <row r="7" spans="1:3" x14ac:dyDescent="0.25">
      <c r="A7" t="s">
        <v>13</v>
      </c>
      <c r="B7" s="2"/>
      <c r="C7" s="2">
        <f>GETPIVOTDATA("Current Spend Plan",'Dashboard Page 2'!$A$12,"Status","Allocated")</f>
        <v>10917087</v>
      </c>
    </row>
    <row r="8" spans="1:3" ht="15.75" thickBot="1" x14ac:dyDescent="0.3">
      <c r="A8" t="s">
        <v>12</v>
      </c>
      <c r="B8" s="19"/>
      <c r="C8" s="3">
        <f>C5-C7-C6</f>
        <v>-1061947.849999994</v>
      </c>
    </row>
    <row r="9" spans="1:3" ht="15.75" thickTop="1" x14ac:dyDescent="0.25">
      <c r="B9" s="2"/>
      <c r="C9" s="2"/>
    </row>
    <row r="10" spans="1:3" x14ac:dyDescent="0.25">
      <c r="A10" s="22" t="s">
        <v>171</v>
      </c>
      <c r="B10" s="2"/>
      <c r="C10" s="2"/>
    </row>
    <row r="11" spans="1:3" x14ac:dyDescent="0.25">
      <c r="A11" t="s">
        <v>15</v>
      </c>
      <c r="B11" s="2"/>
      <c r="C11" s="2">
        <f>GETPIVOTDATA("Current Spend Plan",'Dashboard Page 2'!$A$12)</f>
        <v>47096870.849999994</v>
      </c>
    </row>
    <row r="12" spans="1:3" x14ac:dyDescent="0.25">
      <c r="A12" t="s">
        <v>180</v>
      </c>
      <c r="B12" s="2"/>
      <c r="C12" s="2">
        <f>GETPIVOTDATA("Expenditures as of 3/31/2024",'Dashboard Page 2'!$A$4)</f>
        <v>10582479.26</v>
      </c>
    </row>
    <row r="13" spans="1:3" ht="15.75" thickBot="1" x14ac:dyDescent="0.3">
      <c r="A13" t="s">
        <v>16</v>
      </c>
      <c r="B13" s="19"/>
      <c r="C13" s="3">
        <f>SUM(C11:C12)</f>
        <v>57679350.109999992</v>
      </c>
    </row>
    <row r="14" spans="1:3" ht="15.75" thickTop="1" x14ac:dyDescent="0.25">
      <c r="B14" s="2"/>
      <c r="C14" s="2"/>
    </row>
    <row r="15" spans="1:3" ht="30" x14ac:dyDescent="0.25">
      <c r="A15" s="9" t="s">
        <v>172</v>
      </c>
      <c r="B15" s="1"/>
      <c r="C15" s="1"/>
    </row>
    <row r="16" spans="1:3" x14ac:dyDescent="0.25">
      <c r="A16" t="s">
        <v>167</v>
      </c>
      <c r="B16" s="2"/>
      <c r="C16" s="2">
        <v>-15413.06</v>
      </c>
    </row>
    <row r="17" spans="1:3" x14ac:dyDescent="0.25">
      <c r="A17" t="s">
        <v>9</v>
      </c>
      <c r="B17" s="2"/>
      <c r="C17" s="2">
        <v>-16348662.119999999</v>
      </c>
    </row>
    <row r="18" spans="1:3" x14ac:dyDescent="0.25">
      <c r="A18" t="s">
        <v>182</v>
      </c>
      <c r="B18" s="2"/>
      <c r="C18" s="2">
        <f>GETPIVOTDATA("Expenditures as of 3/31/2024",'Dashboard Page 2'!$A$4)</f>
        <v>10582479.26</v>
      </c>
    </row>
    <row r="19" spans="1:3" ht="15.75" thickBot="1" x14ac:dyDescent="0.3">
      <c r="A19" t="s">
        <v>173</v>
      </c>
      <c r="B19" s="19"/>
      <c r="C19" s="3">
        <f>SUM(C16:C18)</f>
        <v>-5781595.9199999999</v>
      </c>
    </row>
    <row r="20" spans="1:3" ht="15.75" thickTop="1" x14ac:dyDescent="0.25">
      <c r="B20" s="2"/>
      <c r="C20" s="2"/>
    </row>
    <row r="21" spans="1:3" x14ac:dyDescent="0.25">
      <c r="B21" s="2"/>
      <c r="C21" s="2"/>
    </row>
    <row r="22" spans="1:3" x14ac:dyDescent="0.25">
      <c r="B22" s="2"/>
      <c r="C22" s="2"/>
    </row>
  </sheetData>
  <mergeCells count="1">
    <mergeCell ref="A1:C1"/>
  </mergeCells>
  <printOptions horizontalCentered="1"/>
  <pageMargins left="0.7" right="0.7" top="0.75" bottom="0.75" header="0.3" footer="0.3"/>
  <pageSetup orientation="portrait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401D-62F3-40A4-AE1D-6FEA8F05DC13}">
  <sheetPr>
    <pageSetUpPr fitToPage="1"/>
  </sheetPr>
  <dimension ref="A1:G25"/>
  <sheetViews>
    <sheetView zoomScaleNormal="100" workbookViewId="0">
      <selection activeCell="C23" sqref="C23"/>
    </sheetView>
  </sheetViews>
  <sheetFormatPr defaultRowHeight="15" x14ac:dyDescent="0.25"/>
  <cols>
    <col min="1" max="1" width="21.5703125" bestFit="1" customWidth="1"/>
    <col min="2" max="2" width="23.42578125" bestFit="1" customWidth="1"/>
    <col min="3" max="3" width="19.5703125" bestFit="1" customWidth="1"/>
    <col min="4" max="4" width="21.140625" bestFit="1" customWidth="1"/>
    <col min="5" max="5" width="14.28515625" bestFit="1" customWidth="1"/>
    <col min="6" max="7" width="21" bestFit="1" customWidth="1"/>
    <col min="8" max="15" width="10.5703125" bestFit="1" customWidth="1"/>
    <col min="16" max="36" width="11.5703125" bestFit="1" customWidth="1"/>
    <col min="37" max="42" width="13.28515625" bestFit="1" customWidth="1"/>
    <col min="43" max="43" width="12.7109375" bestFit="1" customWidth="1"/>
  </cols>
  <sheetData>
    <row r="1" spans="1:7" ht="15" customHeight="1" x14ac:dyDescent="0.25">
      <c r="A1" s="34" t="s">
        <v>165</v>
      </c>
      <c r="B1" s="34"/>
      <c r="C1" s="34"/>
      <c r="D1" s="34"/>
      <c r="E1" s="24"/>
      <c r="F1" s="24"/>
      <c r="G1" s="24"/>
    </row>
    <row r="2" spans="1:7" ht="24" customHeight="1" x14ac:dyDescent="0.25">
      <c r="A2" s="34"/>
      <c r="B2" s="34"/>
      <c r="C2" s="34"/>
      <c r="D2" s="34"/>
      <c r="E2" s="24"/>
      <c r="F2" s="24"/>
      <c r="G2" s="24"/>
    </row>
    <row r="3" spans="1:7" x14ac:dyDescent="0.25">
      <c r="A3" s="4"/>
      <c r="B3" s="2"/>
      <c r="C3" s="2"/>
      <c r="D3" s="2"/>
    </row>
    <row r="4" spans="1:7" s="15" customFormat="1" ht="42.75" customHeight="1" x14ac:dyDescent="0.3">
      <c r="A4" s="16" t="s">
        <v>18</v>
      </c>
      <c r="B4" s="14" t="s">
        <v>15</v>
      </c>
      <c r="C4" s="14" t="s">
        <v>180</v>
      </c>
      <c r="D4" s="14" t="s">
        <v>16</v>
      </c>
      <c r="E4"/>
    </row>
    <row r="5" spans="1:7" x14ac:dyDescent="0.25">
      <c r="A5" t="s">
        <v>76</v>
      </c>
      <c r="B5" s="8">
        <v>4266520</v>
      </c>
      <c r="C5" s="8">
        <v>1482090.49</v>
      </c>
      <c r="D5" s="8">
        <v>2784429.51</v>
      </c>
    </row>
    <row r="6" spans="1:7" x14ac:dyDescent="0.25">
      <c r="A6" t="s">
        <v>20</v>
      </c>
      <c r="B6" s="8">
        <v>19830665</v>
      </c>
      <c r="C6" s="8">
        <v>4505342.8099999987</v>
      </c>
      <c r="D6" s="8">
        <v>15325322.189999996</v>
      </c>
    </row>
    <row r="7" spans="1:7" x14ac:dyDescent="0.25">
      <c r="A7" t="s">
        <v>95</v>
      </c>
      <c r="B7" s="8">
        <v>7545137</v>
      </c>
      <c r="C7" s="8">
        <v>2856649.2800000003</v>
      </c>
      <c r="D7" s="8">
        <v>4688487.7200000007</v>
      </c>
    </row>
    <row r="8" spans="1:7" x14ac:dyDescent="0.25">
      <c r="A8" t="s">
        <v>134</v>
      </c>
      <c r="B8" s="8">
        <v>4460800</v>
      </c>
      <c r="C8" s="8">
        <v>407461.57000000007</v>
      </c>
      <c r="D8" s="8">
        <v>4053338.43</v>
      </c>
    </row>
    <row r="9" spans="1:7" x14ac:dyDescent="0.25">
      <c r="A9" t="s">
        <v>144</v>
      </c>
      <c r="B9" s="8">
        <v>10979340.299999999</v>
      </c>
      <c r="C9" s="8">
        <v>1316526.56</v>
      </c>
      <c r="D9" s="8">
        <v>9662813.7400000002</v>
      </c>
    </row>
    <row r="10" spans="1:7" x14ac:dyDescent="0.25">
      <c r="A10" t="s">
        <v>156</v>
      </c>
      <c r="B10" s="8">
        <v>14408.549999999988</v>
      </c>
      <c r="C10" s="8">
        <v>14408.549999999988</v>
      </c>
      <c r="D10" s="8">
        <v>0</v>
      </c>
    </row>
    <row r="11" spans="1:7" x14ac:dyDescent="0.25">
      <c r="A11" t="s">
        <v>7</v>
      </c>
      <c r="B11" s="8">
        <v>47096870.849999994</v>
      </c>
      <c r="C11" s="8">
        <v>10582479.26</v>
      </c>
      <c r="D11" s="8">
        <v>36514391.589999996</v>
      </c>
    </row>
    <row r="12" spans="1:7" ht="37.5" x14ac:dyDescent="0.3">
      <c r="A12" s="16" t="s">
        <v>18</v>
      </c>
      <c r="B12" s="14" t="s">
        <v>15</v>
      </c>
      <c r="C12" s="14" t="s">
        <v>180</v>
      </c>
      <c r="D12" s="14" t="s">
        <v>16</v>
      </c>
    </row>
    <row r="13" spans="1:7" x14ac:dyDescent="0.25">
      <c r="A13" s="11" t="s">
        <v>1</v>
      </c>
      <c r="B13" s="8">
        <v>36179783.849999994</v>
      </c>
      <c r="C13" s="8">
        <v>10582479.26</v>
      </c>
      <c r="D13" s="8">
        <v>25597304.589999996</v>
      </c>
    </row>
    <row r="14" spans="1:7" x14ac:dyDescent="0.25">
      <c r="A14" s="12" t="s">
        <v>76</v>
      </c>
      <c r="B14" s="8">
        <v>4106520</v>
      </c>
      <c r="C14" s="8">
        <v>1482090.49</v>
      </c>
      <c r="D14" s="8">
        <v>2624429.5099999998</v>
      </c>
    </row>
    <row r="15" spans="1:7" x14ac:dyDescent="0.25">
      <c r="A15" s="12" t="s">
        <v>20</v>
      </c>
      <c r="B15" s="8">
        <v>15366389</v>
      </c>
      <c r="C15" s="8">
        <v>4505342.8099999987</v>
      </c>
      <c r="D15" s="8">
        <v>10861046.189999998</v>
      </c>
    </row>
    <row r="16" spans="1:7" x14ac:dyDescent="0.25">
      <c r="A16" s="12" t="s">
        <v>95</v>
      </c>
      <c r="B16" s="8">
        <v>7545137</v>
      </c>
      <c r="C16" s="8">
        <v>2856649.2800000003</v>
      </c>
      <c r="D16" s="8">
        <v>4688487.7200000007</v>
      </c>
    </row>
    <row r="17" spans="1:4" x14ac:dyDescent="0.25">
      <c r="A17" s="12" t="s">
        <v>134</v>
      </c>
      <c r="B17" s="8">
        <v>4420000</v>
      </c>
      <c r="C17" s="8">
        <v>407461.57000000007</v>
      </c>
      <c r="D17" s="8">
        <v>4012538.43</v>
      </c>
    </row>
    <row r="18" spans="1:4" x14ac:dyDescent="0.25">
      <c r="A18" s="12" t="s">
        <v>144</v>
      </c>
      <c r="B18" s="8">
        <v>4727329.3</v>
      </c>
      <c r="C18" s="8">
        <v>1316526.56</v>
      </c>
      <c r="D18" s="8">
        <v>3410802.74</v>
      </c>
    </row>
    <row r="19" spans="1:4" x14ac:dyDescent="0.25">
      <c r="A19" s="12" t="s">
        <v>156</v>
      </c>
      <c r="B19" s="8">
        <v>14408.549999999988</v>
      </c>
      <c r="C19" s="8">
        <v>14408.549999999988</v>
      </c>
      <c r="D19" s="8">
        <v>0</v>
      </c>
    </row>
    <row r="20" spans="1:4" x14ac:dyDescent="0.25">
      <c r="A20" s="11" t="s">
        <v>2</v>
      </c>
      <c r="B20" s="8">
        <v>10917087</v>
      </c>
      <c r="C20" s="8"/>
      <c r="D20" s="8">
        <v>10917087</v>
      </c>
    </row>
    <row r="21" spans="1:4" x14ac:dyDescent="0.25">
      <c r="A21" s="12" t="s">
        <v>76</v>
      </c>
      <c r="B21" s="8">
        <v>160000</v>
      </c>
      <c r="C21" s="8"/>
      <c r="D21" s="8">
        <v>160000</v>
      </c>
    </row>
    <row r="22" spans="1:4" x14ac:dyDescent="0.25">
      <c r="A22" s="12" t="s">
        <v>20</v>
      </c>
      <c r="B22" s="8">
        <v>4464276</v>
      </c>
      <c r="C22" s="8"/>
      <c r="D22" s="8">
        <v>4464276</v>
      </c>
    </row>
    <row r="23" spans="1:4" x14ac:dyDescent="0.25">
      <c r="A23" s="12" t="s">
        <v>134</v>
      </c>
      <c r="B23" s="8">
        <v>40800</v>
      </c>
      <c r="C23" s="8"/>
      <c r="D23" s="8">
        <v>40800</v>
      </c>
    </row>
    <row r="24" spans="1:4" x14ac:dyDescent="0.25">
      <c r="A24" s="12" t="s">
        <v>144</v>
      </c>
      <c r="B24" s="8">
        <v>6252011</v>
      </c>
      <c r="C24" s="8"/>
      <c r="D24" s="8">
        <v>6252011</v>
      </c>
    </row>
    <row r="25" spans="1:4" x14ac:dyDescent="0.25">
      <c r="A25" s="11" t="s">
        <v>7</v>
      </c>
      <c r="B25" s="8">
        <v>47096870.849999994</v>
      </c>
      <c r="C25" s="8">
        <v>10582479.26</v>
      </c>
      <c r="D25" s="8">
        <v>36514391.589999996</v>
      </c>
    </row>
  </sheetData>
  <mergeCells count="1">
    <mergeCell ref="A1:D2"/>
  </mergeCells>
  <printOptions horizontalCentered="1"/>
  <pageMargins left="0.7" right="0.7" top="0.75" bottom="0.75" header="0.3" footer="0.3"/>
  <pageSetup scale="88" fitToHeight="5" orientation="landscape" r:id="rId3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0E126-ED2F-4CEE-9BA2-657D41802814}">
  <dimension ref="A2:G16"/>
  <sheetViews>
    <sheetView zoomScaleNormal="100" workbookViewId="0">
      <selection activeCell="C23" sqref="C23"/>
    </sheetView>
  </sheetViews>
  <sheetFormatPr defaultRowHeight="15" x14ac:dyDescent="0.25"/>
  <cols>
    <col min="1" max="1" width="17.85546875" bestFit="1" customWidth="1"/>
    <col min="2" max="2" width="18.28515625" bestFit="1" customWidth="1"/>
    <col min="3" max="3" width="21.7109375" bestFit="1" customWidth="1"/>
  </cols>
  <sheetData>
    <row r="2" spans="1:7" x14ac:dyDescent="0.25">
      <c r="A2" s="7" t="s">
        <v>6</v>
      </c>
      <c r="B2" t="s">
        <v>15</v>
      </c>
      <c r="C2" t="s">
        <v>181</v>
      </c>
    </row>
    <row r="3" spans="1:7" x14ac:dyDescent="0.25">
      <c r="A3" s="11" t="s">
        <v>95</v>
      </c>
      <c r="B3" s="18">
        <v>7545137</v>
      </c>
      <c r="C3" s="8">
        <v>2856649.2800000003</v>
      </c>
    </row>
    <row r="4" spans="1:7" x14ac:dyDescent="0.25">
      <c r="A4" s="11" t="s">
        <v>144</v>
      </c>
      <c r="B4" s="18">
        <v>10979340.299999999</v>
      </c>
      <c r="C4" s="8">
        <v>1316526.56</v>
      </c>
    </row>
    <row r="5" spans="1:7" x14ac:dyDescent="0.25">
      <c r="A5" s="11" t="s">
        <v>76</v>
      </c>
      <c r="B5" s="18">
        <v>4266520</v>
      </c>
      <c r="C5" s="8">
        <v>1482090.49</v>
      </c>
    </row>
    <row r="6" spans="1:7" x14ac:dyDescent="0.25">
      <c r="A6" s="11" t="s">
        <v>134</v>
      </c>
      <c r="B6" s="18">
        <v>4460800</v>
      </c>
      <c r="C6" s="8">
        <v>407461.57000000007</v>
      </c>
    </row>
    <row r="7" spans="1:7" x14ac:dyDescent="0.25">
      <c r="A7" s="11" t="s">
        <v>20</v>
      </c>
      <c r="B7" s="18">
        <v>19830665</v>
      </c>
      <c r="C7" s="8">
        <v>4505342.8099999987</v>
      </c>
    </row>
    <row r="8" spans="1:7" x14ac:dyDescent="0.25">
      <c r="A8" s="11" t="s">
        <v>156</v>
      </c>
      <c r="B8" s="18">
        <v>14408.549999999988</v>
      </c>
      <c r="C8" s="8">
        <v>14408.549999999988</v>
      </c>
    </row>
    <row r="9" spans="1:7" x14ac:dyDescent="0.25">
      <c r="A9" s="11" t="s">
        <v>7</v>
      </c>
      <c r="B9" s="18">
        <v>47096870.849999994</v>
      </c>
      <c r="C9" s="8">
        <v>10582479.26</v>
      </c>
    </row>
    <row r="11" spans="1:7" ht="15" customHeight="1" x14ac:dyDescent="0.25">
      <c r="A11" s="34" t="s">
        <v>165</v>
      </c>
      <c r="B11" s="34"/>
      <c r="C11" s="34"/>
      <c r="D11" s="34"/>
      <c r="E11" s="34"/>
      <c r="F11" s="24"/>
      <c r="G11" s="24"/>
    </row>
    <row r="12" spans="1:7" ht="24" customHeight="1" x14ac:dyDescent="0.25">
      <c r="A12" s="34"/>
      <c r="B12" s="34"/>
      <c r="C12" s="34"/>
      <c r="D12" s="34"/>
      <c r="E12" s="34"/>
      <c r="F12" s="24"/>
      <c r="G12" s="24"/>
    </row>
    <row r="16" spans="1:7" x14ac:dyDescent="0.25">
      <c r="A16" s="36" t="s">
        <v>168</v>
      </c>
      <c r="B16" s="36"/>
      <c r="C16" s="36"/>
      <c r="D16" s="36"/>
      <c r="E16" s="36"/>
    </row>
  </sheetData>
  <mergeCells count="2">
    <mergeCell ref="A16:E16"/>
    <mergeCell ref="A11:E12"/>
  </mergeCells>
  <printOptions horizontalCentered="1"/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B8CA4-3807-4C8F-81F6-0F275739E3ED}">
  <sheetPr>
    <pageSetUpPr fitToPage="1"/>
  </sheetPr>
  <dimension ref="A1:G207"/>
  <sheetViews>
    <sheetView zoomScaleNormal="100" workbookViewId="0">
      <selection activeCell="C23" sqref="C23"/>
    </sheetView>
  </sheetViews>
  <sheetFormatPr defaultRowHeight="15" x14ac:dyDescent="0.25"/>
  <cols>
    <col min="1" max="1" width="15.7109375" bestFit="1" customWidth="1"/>
    <col min="2" max="2" width="23" bestFit="1" customWidth="1"/>
    <col min="3" max="3" width="71" customWidth="1"/>
    <col min="4" max="4" width="17.85546875" bestFit="1" customWidth="1"/>
    <col min="5" max="5" width="19.5703125" bestFit="1" customWidth="1"/>
    <col min="6" max="6" width="14.28515625" bestFit="1" customWidth="1"/>
    <col min="7" max="7" width="21" bestFit="1" customWidth="1"/>
    <col min="8" max="15" width="10.5703125" bestFit="1" customWidth="1"/>
    <col min="16" max="36" width="11.5703125" bestFit="1" customWidth="1"/>
    <col min="37" max="42" width="13.28515625" bestFit="1" customWidth="1"/>
    <col min="43" max="43" width="12.7109375" bestFit="1" customWidth="1"/>
  </cols>
  <sheetData>
    <row r="1" spans="1:7" ht="15" customHeight="1" x14ac:dyDescent="0.25">
      <c r="A1" s="34" t="s">
        <v>165</v>
      </c>
      <c r="B1" s="34"/>
      <c r="C1" s="34"/>
      <c r="D1" s="34"/>
      <c r="E1" s="34"/>
      <c r="F1" s="34"/>
      <c r="G1" s="24"/>
    </row>
    <row r="2" spans="1:7" ht="24" customHeight="1" x14ac:dyDescent="0.25">
      <c r="A2" s="34"/>
      <c r="B2" s="34"/>
      <c r="C2" s="34"/>
      <c r="D2" s="34"/>
      <c r="E2" s="34"/>
      <c r="F2" s="34"/>
      <c r="G2" s="24"/>
    </row>
    <row r="3" spans="1:7" x14ac:dyDescent="0.25">
      <c r="A3" s="4"/>
      <c r="B3" s="2"/>
      <c r="C3" s="2"/>
      <c r="D3" s="2"/>
    </row>
    <row r="4" spans="1:7" s="17" customFormat="1" ht="40.5" customHeight="1" x14ac:dyDescent="0.3">
      <c r="A4" s="16" t="s">
        <v>0</v>
      </c>
      <c r="B4" s="16" t="s">
        <v>18</v>
      </c>
      <c r="C4" s="16" t="s">
        <v>164</v>
      </c>
      <c r="D4" s="14" t="s">
        <v>15</v>
      </c>
      <c r="E4" s="14" t="s">
        <v>180</v>
      </c>
      <c r="F4" s="14" t="s">
        <v>16</v>
      </c>
    </row>
    <row r="5" spans="1:7" x14ac:dyDescent="0.25">
      <c r="A5" s="11" t="s">
        <v>1</v>
      </c>
      <c r="B5" s="11" t="s">
        <v>76</v>
      </c>
      <c r="C5" s="11" t="s">
        <v>88</v>
      </c>
      <c r="D5" s="8">
        <v>152669</v>
      </c>
      <c r="E5" s="8">
        <v>74377.59</v>
      </c>
      <c r="F5" s="8">
        <v>78291.41</v>
      </c>
    </row>
    <row r="6" spans="1:7" x14ac:dyDescent="0.25">
      <c r="A6" s="11" t="s">
        <v>1</v>
      </c>
      <c r="C6" s="12" t="s">
        <v>85</v>
      </c>
      <c r="D6" s="8">
        <v>152669</v>
      </c>
      <c r="E6" s="8">
        <v>74377.59</v>
      </c>
      <c r="F6" s="8">
        <v>78291.41</v>
      </c>
    </row>
    <row r="7" spans="1:7" x14ac:dyDescent="0.25">
      <c r="A7" s="11" t="s">
        <v>1</v>
      </c>
      <c r="C7" s="11" t="s">
        <v>86</v>
      </c>
      <c r="D7" s="8">
        <v>235381</v>
      </c>
      <c r="E7" s="8">
        <v>107721.27</v>
      </c>
      <c r="F7" s="8">
        <v>127659.73</v>
      </c>
    </row>
    <row r="8" spans="1:7" x14ac:dyDescent="0.25">
      <c r="A8" s="11" t="s">
        <v>1</v>
      </c>
      <c r="C8" s="12" t="s">
        <v>23</v>
      </c>
      <c r="D8" s="8">
        <v>235381</v>
      </c>
      <c r="E8" s="8">
        <v>107721.27</v>
      </c>
      <c r="F8" s="8">
        <v>127659.73</v>
      </c>
    </row>
    <row r="9" spans="1:7" x14ac:dyDescent="0.25">
      <c r="A9" s="11" t="s">
        <v>1</v>
      </c>
      <c r="C9" s="11" t="s">
        <v>89</v>
      </c>
      <c r="D9" s="8">
        <v>1531310</v>
      </c>
      <c r="E9" s="8">
        <v>424759.7</v>
      </c>
      <c r="F9" s="8">
        <v>1106550.3</v>
      </c>
    </row>
    <row r="10" spans="1:7" x14ac:dyDescent="0.25">
      <c r="A10" s="11" t="s">
        <v>1</v>
      </c>
      <c r="C10" s="12" t="s">
        <v>23</v>
      </c>
      <c r="D10" s="8">
        <v>250000</v>
      </c>
      <c r="E10" s="8">
        <v>152449.96</v>
      </c>
      <c r="F10" s="8">
        <v>97550.040000000008</v>
      </c>
    </row>
    <row r="11" spans="1:7" x14ac:dyDescent="0.25">
      <c r="A11" s="11" t="s">
        <v>1</v>
      </c>
      <c r="C11" s="12" t="s">
        <v>90</v>
      </c>
      <c r="D11" s="8">
        <v>1235710</v>
      </c>
      <c r="E11" s="8">
        <v>235709.95</v>
      </c>
      <c r="F11" s="8">
        <v>1000000.05</v>
      </c>
    </row>
    <row r="12" spans="1:7" x14ac:dyDescent="0.25">
      <c r="A12" s="11" t="s">
        <v>1</v>
      </c>
      <c r="C12" s="12" t="s">
        <v>92</v>
      </c>
      <c r="D12" s="8">
        <v>45600</v>
      </c>
      <c r="E12" s="8">
        <v>36599.79</v>
      </c>
      <c r="F12" s="8">
        <v>9000.2099999999991</v>
      </c>
    </row>
    <row r="13" spans="1:7" x14ac:dyDescent="0.25">
      <c r="A13" s="11" t="s">
        <v>1</v>
      </c>
      <c r="C13" s="11" t="s">
        <v>77</v>
      </c>
      <c r="D13" s="8">
        <v>500000</v>
      </c>
      <c r="E13" s="8"/>
      <c r="F13" s="8">
        <v>500000</v>
      </c>
    </row>
    <row r="14" spans="1:7" x14ac:dyDescent="0.25">
      <c r="A14" s="11" t="s">
        <v>1</v>
      </c>
      <c r="C14" s="12" t="s">
        <v>175</v>
      </c>
      <c r="D14" s="8">
        <v>500000</v>
      </c>
      <c r="E14" s="8"/>
      <c r="F14" s="8">
        <v>500000</v>
      </c>
    </row>
    <row r="15" spans="1:7" x14ac:dyDescent="0.25">
      <c r="A15" s="11" t="s">
        <v>1</v>
      </c>
      <c r="C15" s="11" t="s">
        <v>78</v>
      </c>
      <c r="D15" s="8">
        <v>1431381</v>
      </c>
      <c r="E15" s="8">
        <v>783009.73</v>
      </c>
      <c r="F15" s="8">
        <v>648371.27</v>
      </c>
    </row>
    <row r="16" spans="1:7" x14ac:dyDescent="0.25">
      <c r="A16" s="11" t="s">
        <v>1</v>
      </c>
      <c r="C16" s="12" t="s">
        <v>31</v>
      </c>
      <c r="D16" s="8">
        <v>150000</v>
      </c>
      <c r="E16" s="8">
        <v>97672.85</v>
      </c>
      <c r="F16" s="8">
        <v>52327.149999999994</v>
      </c>
    </row>
    <row r="17" spans="1:6" x14ac:dyDescent="0.25">
      <c r="A17" s="11" t="s">
        <v>1</v>
      </c>
      <c r="C17" s="12" t="s">
        <v>33</v>
      </c>
      <c r="D17" s="8">
        <v>100000</v>
      </c>
      <c r="E17" s="8">
        <v>23160.01</v>
      </c>
      <c r="F17" s="8">
        <v>76839.990000000005</v>
      </c>
    </row>
    <row r="18" spans="1:6" x14ac:dyDescent="0.25">
      <c r="A18" s="11" t="s">
        <v>1</v>
      </c>
      <c r="C18" s="12" t="s">
        <v>45</v>
      </c>
      <c r="D18" s="8">
        <v>154463</v>
      </c>
      <c r="E18" s="8">
        <v>120498.6</v>
      </c>
      <c r="F18" s="8">
        <v>33964.399999999994</v>
      </c>
    </row>
    <row r="19" spans="1:6" x14ac:dyDescent="0.25">
      <c r="A19" s="11" t="s">
        <v>1</v>
      </c>
      <c r="C19" s="12" t="s">
        <v>79</v>
      </c>
      <c r="D19" s="8">
        <v>76640</v>
      </c>
      <c r="E19" s="8"/>
      <c r="F19" s="8">
        <v>76640</v>
      </c>
    </row>
    <row r="20" spans="1:6" x14ac:dyDescent="0.25">
      <c r="A20" s="11" t="s">
        <v>1</v>
      </c>
      <c r="C20" s="12" t="s">
        <v>80</v>
      </c>
      <c r="D20" s="8">
        <v>200000</v>
      </c>
      <c r="E20" s="8">
        <v>108647</v>
      </c>
      <c r="F20" s="8">
        <v>91353</v>
      </c>
    </row>
    <row r="21" spans="1:6" x14ac:dyDescent="0.25">
      <c r="A21" s="11" t="s">
        <v>1</v>
      </c>
      <c r="C21" s="12" t="s">
        <v>81</v>
      </c>
      <c r="D21" s="8">
        <v>153472</v>
      </c>
      <c r="E21" s="8">
        <v>100304.3</v>
      </c>
      <c r="F21" s="8">
        <v>53167.7</v>
      </c>
    </row>
    <row r="22" spans="1:6" x14ac:dyDescent="0.25">
      <c r="A22" s="11" t="s">
        <v>1</v>
      </c>
      <c r="C22" s="12" t="s">
        <v>85</v>
      </c>
      <c r="D22" s="8">
        <v>87550</v>
      </c>
      <c r="E22" s="8">
        <v>44606.78</v>
      </c>
      <c r="F22" s="8">
        <v>42943.22</v>
      </c>
    </row>
    <row r="23" spans="1:6" x14ac:dyDescent="0.25">
      <c r="A23" s="11" t="s">
        <v>1</v>
      </c>
      <c r="C23" s="12" t="s">
        <v>82</v>
      </c>
      <c r="D23" s="8">
        <v>155894</v>
      </c>
      <c r="E23" s="8">
        <v>105720.58</v>
      </c>
      <c r="F23" s="8">
        <v>50173.42</v>
      </c>
    </row>
    <row r="24" spans="1:6" x14ac:dyDescent="0.25">
      <c r="A24" s="11" t="s">
        <v>1</v>
      </c>
      <c r="C24" s="12" t="s">
        <v>83</v>
      </c>
      <c r="D24" s="8">
        <v>200000</v>
      </c>
      <c r="E24" s="8">
        <v>82649.179999999993</v>
      </c>
      <c r="F24" s="8">
        <v>117350.82</v>
      </c>
    </row>
    <row r="25" spans="1:6" x14ac:dyDescent="0.25">
      <c r="A25" s="11" t="s">
        <v>1</v>
      </c>
      <c r="C25" s="12" t="s">
        <v>84</v>
      </c>
      <c r="D25" s="8">
        <v>153362</v>
      </c>
      <c r="E25" s="8">
        <v>99750.43</v>
      </c>
      <c r="F25" s="8">
        <v>53611.570000000007</v>
      </c>
    </row>
    <row r="26" spans="1:6" x14ac:dyDescent="0.25">
      <c r="A26" s="11" t="s">
        <v>1</v>
      </c>
      <c r="C26" s="11" t="s">
        <v>87</v>
      </c>
      <c r="D26" s="8">
        <v>157904</v>
      </c>
      <c r="E26" s="8">
        <v>78460.490000000005</v>
      </c>
      <c r="F26" s="8">
        <v>79443.509999999995</v>
      </c>
    </row>
    <row r="27" spans="1:6" x14ac:dyDescent="0.25">
      <c r="A27" s="11" t="s">
        <v>1</v>
      </c>
      <c r="C27" s="12" t="s">
        <v>83</v>
      </c>
      <c r="D27" s="8">
        <v>157904</v>
      </c>
      <c r="E27" s="8">
        <v>78460.490000000005</v>
      </c>
      <c r="F27" s="8">
        <v>79443.509999999995</v>
      </c>
    </row>
    <row r="28" spans="1:6" x14ac:dyDescent="0.25">
      <c r="A28" s="11" t="s">
        <v>1</v>
      </c>
      <c r="C28" s="11" t="s">
        <v>176</v>
      </c>
      <c r="D28" s="8">
        <v>97875</v>
      </c>
      <c r="E28" s="8"/>
      <c r="F28" s="8">
        <v>97875</v>
      </c>
    </row>
    <row r="29" spans="1:6" x14ac:dyDescent="0.25">
      <c r="A29" s="11" t="s">
        <v>1</v>
      </c>
      <c r="C29" s="12" t="s">
        <v>177</v>
      </c>
      <c r="D29" s="8">
        <v>97875</v>
      </c>
      <c r="E29" s="8"/>
      <c r="F29" s="8">
        <v>97875</v>
      </c>
    </row>
    <row r="30" spans="1:6" x14ac:dyDescent="0.25">
      <c r="A30" s="11" t="s">
        <v>1</v>
      </c>
      <c r="C30" s="11" t="s">
        <v>183</v>
      </c>
      <c r="D30" s="8">
        <v>0</v>
      </c>
      <c r="E30" s="8">
        <v>13761.71</v>
      </c>
      <c r="F30" s="8">
        <v>-13761.71</v>
      </c>
    </row>
    <row r="31" spans="1:6" x14ac:dyDescent="0.25">
      <c r="A31" s="11" t="s">
        <v>1</v>
      </c>
      <c r="C31" s="12" t="s">
        <v>183</v>
      </c>
      <c r="D31" s="8">
        <v>0</v>
      </c>
      <c r="E31" s="8">
        <v>13761.71</v>
      </c>
      <c r="F31" s="8">
        <v>-13761.71</v>
      </c>
    </row>
    <row r="32" spans="1:6" x14ac:dyDescent="0.25">
      <c r="A32" s="11" t="s">
        <v>1</v>
      </c>
      <c r="B32" s="11" t="s">
        <v>93</v>
      </c>
      <c r="D32" s="8">
        <v>4106520</v>
      </c>
      <c r="E32" s="8">
        <v>1482090.49</v>
      </c>
      <c r="F32" s="8">
        <v>2624429.5099999993</v>
      </c>
    </row>
    <row r="33" spans="1:6" x14ac:dyDescent="0.25">
      <c r="A33" s="11" t="s">
        <v>1</v>
      </c>
      <c r="B33" s="11" t="s">
        <v>20</v>
      </c>
      <c r="C33" s="11" t="s">
        <v>28</v>
      </c>
      <c r="D33" s="8">
        <v>1000000</v>
      </c>
      <c r="E33" s="8">
        <v>291607.84999999998</v>
      </c>
      <c r="F33" s="8">
        <v>708392.15</v>
      </c>
    </row>
    <row r="34" spans="1:6" x14ac:dyDescent="0.25">
      <c r="A34" s="11" t="s">
        <v>1</v>
      </c>
      <c r="C34" s="12" t="s">
        <v>29</v>
      </c>
      <c r="D34" s="8">
        <v>1000000</v>
      </c>
      <c r="E34" s="8">
        <v>291607.84999999998</v>
      </c>
      <c r="F34" s="8">
        <v>708392.15</v>
      </c>
    </row>
    <row r="35" spans="1:6" x14ac:dyDescent="0.25">
      <c r="A35" s="11" t="s">
        <v>1</v>
      </c>
      <c r="C35" s="11" t="s">
        <v>63</v>
      </c>
      <c r="D35" s="8">
        <v>400000</v>
      </c>
      <c r="E35" s="8">
        <v>151981.59</v>
      </c>
      <c r="F35" s="8">
        <v>248018.41</v>
      </c>
    </row>
    <row r="36" spans="1:6" x14ac:dyDescent="0.25">
      <c r="A36" s="11" t="s">
        <v>1</v>
      </c>
      <c r="C36" s="12" t="s">
        <v>4</v>
      </c>
      <c r="D36" s="8">
        <v>400000</v>
      </c>
      <c r="E36" s="8">
        <v>151981.59</v>
      </c>
      <c r="F36" s="8">
        <v>248018.41</v>
      </c>
    </row>
    <row r="37" spans="1:6" x14ac:dyDescent="0.25">
      <c r="A37" s="11" t="s">
        <v>1</v>
      </c>
      <c r="C37" s="11" t="s">
        <v>69</v>
      </c>
      <c r="D37" s="8">
        <v>1500000</v>
      </c>
      <c r="E37" s="8">
        <v>346809.22</v>
      </c>
      <c r="F37" s="8">
        <v>1153190.78</v>
      </c>
    </row>
    <row r="38" spans="1:6" x14ac:dyDescent="0.25">
      <c r="A38" s="11" t="s">
        <v>1</v>
      </c>
      <c r="C38" s="12" t="s">
        <v>70</v>
      </c>
      <c r="D38" s="8">
        <v>1500000</v>
      </c>
      <c r="E38" s="8">
        <v>346809.22</v>
      </c>
      <c r="F38" s="8">
        <v>1153190.78</v>
      </c>
    </row>
    <row r="39" spans="1:6" x14ac:dyDescent="0.25">
      <c r="A39" s="11" t="s">
        <v>1</v>
      </c>
      <c r="C39" s="11" t="s">
        <v>26</v>
      </c>
      <c r="D39" s="8">
        <v>362500</v>
      </c>
      <c r="E39" s="8"/>
      <c r="F39" s="8">
        <v>362500</v>
      </c>
    </row>
    <row r="40" spans="1:6" x14ac:dyDescent="0.25">
      <c r="A40" s="11" t="s">
        <v>1</v>
      </c>
      <c r="C40" s="12" t="s">
        <v>23</v>
      </c>
      <c r="D40" s="8">
        <v>362500</v>
      </c>
      <c r="E40" s="8"/>
      <c r="F40" s="8">
        <v>362500</v>
      </c>
    </row>
    <row r="41" spans="1:6" x14ac:dyDescent="0.25">
      <c r="A41" s="11" t="s">
        <v>1</v>
      </c>
      <c r="C41" s="11" t="s">
        <v>56</v>
      </c>
      <c r="D41" s="8">
        <v>671000</v>
      </c>
      <c r="E41" s="8">
        <v>621000</v>
      </c>
      <c r="F41" s="8">
        <v>50000</v>
      </c>
    </row>
    <row r="42" spans="1:6" x14ac:dyDescent="0.25">
      <c r="A42" s="11" t="s">
        <v>1</v>
      </c>
      <c r="C42" s="12" t="s">
        <v>57</v>
      </c>
      <c r="D42" s="8">
        <v>671000</v>
      </c>
      <c r="E42" s="8">
        <v>621000</v>
      </c>
      <c r="F42" s="8">
        <v>50000</v>
      </c>
    </row>
    <row r="43" spans="1:6" x14ac:dyDescent="0.25">
      <c r="A43" s="11" t="s">
        <v>1</v>
      </c>
      <c r="C43" s="11" t="s">
        <v>64</v>
      </c>
      <c r="D43" s="8">
        <v>900000</v>
      </c>
      <c r="E43" s="8">
        <v>378178.06</v>
      </c>
      <c r="F43" s="8">
        <v>521821.94</v>
      </c>
    </row>
    <row r="44" spans="1:6" x14ac:dyDescent="0.25">
      <c r="A44" s="11" t="s">
        <v>1</v>
      </c>
      <c r="C44" s="12" t="s">
        <v>65</v>
      </c>
      <c r="D44" s="8">
        <v>900000</v>
      </c>
      <c r="E44" s="8">
        <v>378178.06</v>
      </c>
      <c r="F44" s="8">
        <v>521821.94</v>
      </c>
    </row>
    <row r="45" spans="1:6" x14ac:dyDescent="0.25">
      <c r="A45" s="11" t="s">
        <v>1</v>
      </c>
      <c r="C45" s="11" t="s">
        <v>21</v>
      </c>
      <c r="D45" s="8">
        <v>564262</v>
      </c>
      <c r="E45" s="8"/>
      <c r="F45" s="8">
        <v>564262</v>
      </c>
    </row>
    <row r="46" spans="1:6" x14ac:dyDescent="0.25">
      <c r="A46" s="11" t="s">
        <v>1</v>
      </c>
      <c r="C46" s="12" t="s">
        <v>22</v>
      </c>
      <c r="D46" s="8">
        <v>325000</v>
      </c>
      <c r="E46" s="8"/>
      <c r="F46" s="8">
        <v>325000</v>
      </c>
    </row>
    <row r="47" spans="1:6" x14ac:dyDescent="0.25">
      <c r="A47" s="11" t="s">
        <v>1</v>
      </c>
      <c r="C47" s="12" t="s">
        <v>23</v>
      </c>
      <c r="D47" s="8">
        <v>179262</v>
      </c>
      <c r="E47" s="8"/>
      <c r="F47" s="8">
        <v>179262</v>
      </c>
    </row>
    <row r="48" spans="1:6" x14ac:dyDescent="0.25">
      <c r="A48" s="11" t="s">
        <v>1</v>
      </c>
      <c r="C48" s="12" t="s">
        <v>186</v>
      </c>
      <c r="D48" s="8">
        <v>7500</v>
      </c>
      <c r="E48" s="8"/>
      <c r="F48" s="8">
        <v>7500</v>
      </c>
    </row>
    <row r="49" spans="1:6" x14ac:dyDescent="0.25">
      <c r="A49" s="11" t="s">
        <v>1</v>
      </c>
      <c r="C49" s="12" t="s">
        <v>187</v>
      </c>
      <c r="D49" s="8">
        <v>7500</v>
      </c>
      <c r="E49" s="8"/>
      <c r="F49" s="8">
        <v>7500</v>
      </c>
    </row>
    <row r="50" spans="1:6" x14ac:dyDescent="0.25">
      <c r="A50" s="11" t="s">
        <v>1</v>
      </c>
      <c r="C50" s="12" t="s">
        <v>188</v>
      </c>
      <c r="D50" s="8">
        <v>7500</v>
      </c>
      <c r="E50" s="8"/>
      <c r="F50" s="8">
        <v>7500</v>
      </c>
    </row>
    <row r="51" spans="1:6" x14ac:dyDescent="0.25">
      <c r="A51" s="11" t="s">
        <v>1</v>
      </c>
      <c r="C51" s="12" t="s">
        <v>189</v>
      </c>
      <c r="D51" s="8">
        <v>7500</v>
      </c>
      <c r="E51" s="8"/>
      <c r="F51" s="8">
        <v>7500</v>
      </c>
    </row>
    <row r="52" spans="1:6" x14ac:dyDescent="0.25">
      <c r="A52" s="11" t="s">
        <v>1</v>
      </c>
      <c r="C52" s="12" t="s">
        <v>190</v>
      </c>
      <c r="D52" s="8">
        <v>7500</v>
      </c>
      <c r="E52" s="8"/>
      <c r="F52" s="8">
        <v>7500</v>
      </c>
    </row>
    <row r="53" spans="1:6" x14ac:dyDescent="0.25">
      <c r="A53" s="11" t="s">
        <v>1</v>
      </c>
      <c r="C53" s="12" t="s">
        <v>191</v>
      </c>
      <c r="D53" s="8">
        <v>7500</v>
      </c>
      <c r="E53" s="8"/>
      <c r="F53" s="8">
        <v>7500</v>
      </c>
    </row>
    <row r="54" spans="1:6" x14ac:dyDescent="0.25">
      <c r="A54" s="11" t="s">
        <v>1</v>
      </c>
      <c r="C54" s="12" t="s">
        <v>192</v>
      </c>
      <c r="D54" s="8">
        <v>7500</v>
      </c>
      <c r="E54" s="8"/>
      <c r="F54" s="8">
        <v>7500</v>
      </c>
    </row>
    <row r="55" spans="1:6" x14ac:dyDescent="0.25">
      <c r="A55" s="11" t="s">
        <v>1</v>
      </c>
      <c r="C55" s="12" t="s">
        <v>193</v>
      </c>
      <c r="D55" s="8">
        <v>7500</v>
      </c>
      <c r="E55" s="8"/>
      <c r="F55" s="8">
        <v>7500</v>
      </c>
    </row>
    <row r="56" spans="1:6" x14ac:dyDescent="0.25">
      <c r="A56" s="11" t="s">
        <v>1</v>
      </c>
      <c r="C56" s="11" t="s">
        <v>58</v>
      </c>
      <c r="D56" s="8">
        <v>675650</v>
      </c>
      <c r="E56" s="8">
        <v>238242.09999999998</v>
      </c>
      <c r="F56" s="8">
        <v>437407.9</v>
      </c>
    </row>
    <row r="57" spans="1:6" x14ac:dyDescent="0.25">
      <c r="A57" s="11" t="s">
        <v>1</v>
      </c>
      <c r="C57" s="12" t="s">
        <v>59</v>
      </c>
      <c r="D57" s="8">
        <v>75000</v>
      </c>
      <c r="E57" s="8">
        <v>14745.83</v>
      </c>
      <c r="F57" s="8">
        <v>60254.17</v>
      </c>
    </row>
    <row r="58" spans="1:6" x14ac:dyDescent="0.25">
      <c r="A58" s="11" t="s">
        <v>1</v>
      </c>
      <c r="C58" s="12" t="s">
        <v>60</v>
      </c>
      <c r="D58" s="8">
        <v>256000</v>
      </c>
      <c r="E58" s="8">
        <v>138496.26999999999</v>
      </c>
      <c r="F58" s="8">
        <v>117503.73000000001</v>
      </c>
    </row>
    <row r="59" spans="1:6" x14ac:dyDescent="0.25">
      <c r="A59" s="11" t="s">
        <v>1</v>
      </c>
      <c r="C59" s="12" t="s">
        <v>61</v>
      </c>
      <c r="D59" s="8">
        <v>110000</v>
      </c>
      <c r="E59" s="8">
        <v>10000</v>
      </c>
      <c r="F59" s="8">
        <v>100000</v>
      </c>
    </row>
    <row r="60" spans="1:6" x14ac:dyDescent="0.25">
      <c r="A60" s="11" t="s">
        <v>1</v>
      </c>
      <c r="C60" s="12" t="s">
        <v>62</v>
      </c>
      <c r="D60" s="8">
        <v>75000</v>
      </c>
      <c r="E60" s="8">
        <v>75000</v>
      </c>
      <c r="F60" s="8">
        <v>0</v>
      </c>
    </row>
    <row r="61" spans="1:6" x14ac:dyDescent="0.25">
      <c r="A61" s="11" t="s">
        <v>1</v>
      </c>
      <c r="C61" s="12" t="s">
        <v>174</v>
      </c>
      <c r="D61" s="8">
        <v>109650</v>
      </c>
      <c r="E61" s="8"/>
      <c r="F61" s="8">
        <v>109650</v>
      </c>
    </row>
    <row r="62" spans="1:6" x14ac:dyDescent="0.25">
      <c r="A62" s="11" t="s">
        <v>1</v>
      </c>
      <c r="C62" s="12" t="s">
        <v>194</v>
      </c>
      <c r="D62" s="8">
        <v>50000</v>
      </c>
      <c r="E62" s="8"/>
      <c r="F62" s="8">
        <v>50000</v>
      </c>
    </row>
    <row r="63" spans="1:6" x14ac:dyDescent="0.25">
      <c r="A63" s="11" t="s">
        <v>1</v>
      </c>
      <c r="C63" s="11" t="s">
        <v>66</v>
      </c>
      <c r="D63" s="8">
        <v>1200000</v>
      </c>
      <c r="E63" s="8">
        <v>511702.49</v>
      </c>
      <c r="F63" s="8">
        <v>688297.51</v>
      </c>
    </row>
    <row r="64" spans="1:6" x14ac:dyDescent="0.25">
      <c r="A64" s="11" t="s">
        <v>1</v>
      </c>
      <c r="C64" s="12" t="s">
        <v>67</v>
      </c>
      <c r="D64" s="8">
        <v>600000</v>
      </c>
      <c r="E64" s="8">
        <v>315974.65000000002</v>
      </c>
      <c r="F64" s="8">
        <v>284025.34999999998</v>
      </c>
    </row>
    <row r="65" spans="1:6" x14ac:dyDescent="0.25">
      <c r="A65" s="11" t="s">
        <v>1</v>
      </c>
      <c r="C65" s="12" t="s">
        <v>68</v>
      </c>
      <c r="D65" s="8">
        <v>600000</v>
      </c>
      <c r="E65" s="8">
        <v>195727.84</v>
      </c>
      <c r="F65" s="8">
        <v>404272.16000000003</v>
      </c>
    </row>
    <row r="66" spans="1:6" x14ac:dyDescent="0.25">
      <c r="A66" s="11" t="s">
        <v>1</v>
      </c>
      <c r="C66" s="11" t="s">
        <v>30</v>
      </c>
      <c r="D66" s="8">
        <v>5325745</v>
      </c>
      <c r="E66" s="8">
        <v>416504.07999999996</v>
      </c>
      <c r="F66" s="8">
        <v>4909240.92</v>
      </c>
    </row>
    <row r="67" spans="1:6" x14ac:dyDescent="0.25">
      <c r="A67" s="11" t="s">
        <v>1</v>
      </c>
      <c r="C67" s="12" t="s">
        <v>31</v>
      </c>
      <c r="D67" s="8">
        <v>217883</v>
      </c>
      <c r="E67" s="8">
        <v>82242.8</v>
      </c>
      <c r="F67" s="8">
        <v>135640.20000000001</v>
      </c>
    </row>
    <row r="68" spans="1:6" x14ac:dyDescent="0.25">
      <c r="A68" s="11" t="s">
        <v>1</v>
      </c>
      <c r="C68" s="12" t="s">
        <v>32</v>
      </c>
      <c r="D68" s="8">
        <v>101787</v>
      </c>
      <c r="E68" s="8">
        <v>101787</v>
      </c>
      <c r="F68" s="8">
        <v>0</v>
      </c>
    </row>
    <row r="69" spans="1:6" x14ac:dyDescent="0.25">
      <c r="A69" s="11" t="s">
        <v>1</v>
      </c>
      <c r="C69" s="12" t="s">
        <v>33</v>
      </c>
      <c r="D69" s="8">
        <v>393568</v>
      </c>
      <c r="E69" s="8">
        <v>45014</v>
      </c>
      <c r="F69" s="8">
        <v>348554</v>
      </c>
    </row>
    <row r="70" spans="1:6" x14ac:dyDescent="0.25">
      <c r="A70" s="11" t="s">
        <v>1</v>
      </c>
      <c r="C70" s="12" t="s">
        <v>34</v>
      </c>
      <c r="D70" s="8">
        <v>38920</v>
      </c>
      <c r="E70" s="8">
        <v>38919.85</v>
      </c>
      <c r="F70" s="8">
        <v>0.15000000000145519</v>
      </c>
    </row>
    <row r="71" spans="1:6" x14ac:dyDescent="0.25">
      <c r="A71" s="11" t="s">
        <v>1</v>
      </c>
      <c r="C71" s="12" t="s">
        <v>35</v>
      </c>
      <c r="D71" s="8">
        <v>3995000</v>
      </c>
      <c r="E71" s="8"/>
      <c r="F71" s="8">
        <v>3995000</v>
      </c>
    </row>
    <row r="72" spans="1:6" x14ac:dyDescent="0.25">
      <c r="A72" s="11" t="s">
        <v>1</v>
      </c>
      <c r="C72" s="12" t="s">
        <v>36</v>
      </c>
      <c r="D72" s="8">
        <v>384672</v>
      </c>
      <c r="E72" s="8"/>
      <c r="F72" s="8">
        <v>384672</v>
      </c>
    </row>
    <row r="73" spans="1:6" x14ac:dyDescent="0.25">
      <c r="A73" s="11" t="s">
        <v>1</v>
      </c>
      <c r="C73" s="12" t="s">
        <v>37</v>
      </c>
      <c r="D73" s="8">
        <v>193915</v>
      </c>
      <c r="E73" s="8">
        <v>148540.43</v>
      </c>
      <c r="F73" s="8">
        <v>45374.570000000007</v>
      </c>
    </row>
    <row r="74" spans="1:6" x14ac:dyDescent="0.25">
      <c r="A74" s="11" t="s">
        <v>1</v>
      </c>
      <c r="C74" s="11" t="s">
        <v>38</v>
      </c>
      <c r="D74" s="8">
        <v>2767232</v>
      </c>
      <c r="E74" s="8">
        <v>1549317.4200000002</v>
      </c>
      <c r="F74" s="8">
        <v>1217914.58</v>
      </c>
    </row>
    <row r="75" spans="1:6" x14ac:dyDescent="0.25">
      <c r="A75" s="11" t="s">
        <v>1</v>
      </c>
      <c r="C75" s="12" t="s">
        <v>33</v>
      </c>
      <c r="D75" s="8">
        <v>200000</v>
      </c>
      <c r="E75" s="8">
        <v>77887.73</v>
      </c>
      <c r="F75" s="8">
        <v>122112.27</v>
      </c>
    </row>
    <row r="76" spans="1:6" x14ac:dyDescent="0.25">
      <c r="A76" s="11" t="s">
        <v>1</v>
      </c>
      <c r="C76" s="12" t="s">
        <v>35</v>
      </c>
      <c r="D76" s="8">
        <v>156931</v>
      </c>
      <c r="E76" s="8">
        <v>83597.41</v>
      </c>
      <c r="F76" s="8">
        <v>73333.59</v>
      </c>
    </row>
    <row r="77" spans="1:6" x14ac:dyDescent="0.25">
      <c r="A77" s="11" t="s">
        <v>1</v>
      </c>
      <c r="C77" s="12" t="s">
        <v>39</v>
      </c>
      <c r="D77" s="8">
        <v>187838</v>
      </c>
      <c r="E77" s="8">
        <v>93825.69</v>
      </c>
      <c r="F77" s="8">
        <v>94012.31</v>
      </c>
    </row>
    <row r="78" spans="1:6" x14ac:dyDescent="0.25">
      <c r="A78" s="11" t="s">
        <v>1</v>
      </c>
      <c r="C78" s="12" t="s">
        <v>40</v>
      </c>
      <c r="D78" s="8">
        <v>18455</v>
      </c>
      <c r="E78" s="8">
        <v>2897.3</v>
      </c>
      <c r="F78" s="8">
        <v>15557.7</v>
      </c>
    </row>
    <row r="79" spans="1:6" x14ac:dyDescent="0.25">
      <c r="A79" s="11" t="s">
        <v>1</v>
      </c>
      <c r="C79" s="12" t="s">
        <v>41</v>
      </c>
      <c r="D79" s="8">
        <v>199659</v>
      </c>
      <c r="E79" s="8">
        <v>95680.37</v>
      </c>
      <c r="F79" s="8">
        <v>103978.63</v>
      </c>
    </row>
    <row r="80" spans="1:6" x14ac:dyDescent="0.25">
      <c r="A80" s="11" t="s">
        <v>1</v>
      </c>
      <c r="C80" s="12" t="s">
        <v>42</v>
      </c>
      <c r="D80" s="8">
        <v>133925</v>
      </c>
      <c r="E80" s="8">
        <v>36549.56</v>
      </c>
      <c r="F80" s="8">
        <v>97375.44</v>
      </c>
    </row>
    <row r="81" spans="1:6" x14ac:dyDescent="0.25">
      <c r="A81" s="11" t="s">
        <v>1</v>
      </c>
      <c r="C81" s="12" t="s">
        <v>43</v>
      </c>
      <c r="D81" s="8">
        <v>101437</v>
      </c>
      <c r="E81" s="8">
        <v>43471.44</v>
      </c>
      <c r="F81" s="8">
        <v>57965.56</v>
      </c>
    </row>
    <row r="82" spans="1:6" x14ac:dyDescent="0.25">
      <c r="A82" s="11" t="s">
        <v>1</v>
      </c>
      <c r="C82" s="12" t="s">
        <v>44</v>
      </c>
      <c r="D82" s="8">
        <v>200000</v>
      </c>
      <c r="E82" s="8">
        <v>121044.9</v>
      </c>
      <c r="F82" s="8">
        <v>78955.100000000006</v>
      </c>
    </row>
    <row r="83" spans="1:6" x14ac:dyDescent="0.25">
      <c r="A83" s="11" t="s">
        <v>1</v>
      </c>
      <c r="C83" s="12" t="s">
        <v>45</v>
      </c>
      <c r="D83" s="8">
        <v>200000</v>
      </c>
      <c r="E83" s="8">
        <v>93361.24</v>
      </c>
      <c r="F83" s="8">
        <v>106638.76</v>
      </c>
    </row>
    <row r="84" spans="1:6" x14ac:dyDescent="0.25">
      <c r="A84" s="11" t="s">
        <v>1</v>
      </c>
      <c r="C84" s="12" t="s">
        <v>46</v>
      </c>
      <c r="D84" s="8">
        <v>200000</v>
      </c>
      <c r="E84" s="8">
        <v>166842.81</v>
      </c>
      <c r="F84" s="8">
        <v>33157.19</v>
      </c>
    </row>
    <row r="85" spans="1:6" x14ac:dyDescent="0.25">
      <c r="A85" s="11" t="s">
        <v>1</v>
      </c>
      <c r="C85" s="12" t="s">
        <v>47</v>
      </c>
      <c r="D85" s="8">
        <v>145977</v>
      </c>
      <c r="E85" s="8">
        <v>78845.23</v>
      </c>
      <c r="F85" s="8">
        <v>67131.77</v>
      </c>
    </row>
    <row r="86" spans="1:6" x14ac:dyDescent="0.25">
      <c r="A86" s="11" t="s">
        <v>1</v>
      </c>
      <c r="C86" s="12" t="s">
        <v>48</v>
      </c>
      <c r="D86" s="8">
        <v>200000</v>
      </c>
      <c r="E86" s="8">
        <v>194961.31</v>
      </c>
      <c r="F86" s="8">
        <v>5038.6900000000023</v>
      </c>
    </row>
    <row r="87" spans="1:6" x14ac:dyDescent="0.25">
      <c r="A87" s="11" t="s">
        <v>1</v>
      </c>
      <c r="C87" s="12" t="s">
        <v>49</v>
      </c>
      <c r="D87" s="8">
        <v>200000</v>
      </c>
      <c r="E87" s="8">
        <v>135430.88</v>
      </c>
      <c r="F87" s="8">
        <v>64569.119999999995</v>
      </c>
    </row>
    <row r="88" spans="1:6" x14ac:dyDescent="0.25">
      <c r="A88" s="11" t="s">
        <v>1</v>
      </c>
      <c r="C88" s="12" t="s">
        <v>50</v>
      </c>
      <c r="D88" s="8">
        <v>194776</v>
      </c>
      <c r="E88" s="8">
        <v>108189.98</v>
      </c>
      <c r="F88" s="8">
        <v>86586.02</v>
      </c>
    </row>
    <row r="89" spans="1:6" x14ac:dyDescent="0.25">
      <c r="A89" s="11" t="s">
        <v>1</v>
      </c>
      <c r="C89" s="12" t="s">
        <v>51</v>
      </c>
      <c r="D89" s="8">
        <v>200000</v>
      </c>
      <c r="E89" s="8">
        <v>129053.81</v>
      </c>
      <c r="F89" s="8">
        <v>70946.19</v>
      </c>
    </row>
    <row r="90" spans="1:6" x14ac:dyDescent="0.25">
      <c r="A90" s="11" t="s">
        <v>1</v>
      </c>
      <c r="C90" s="12" t="s">
        <v>52</v>
      </c>
      <c r="D90" s="8">
        <v>120371</v>
      </c>
      <c r="E90" s="8">
        <v>87677.759999999995</v>
      </c>
      <c r="F90" s="8">
        <v>32693.240000000005</v>
      </c>
    </row>
    <row r="91" spans="1:6" x14ac:dyDescent="0.25">
      <c r="A91" s="11" t="s">
        <v>1</v>
      </c>
      <c r="C91" s="12" t="s">
        <v>53</v>
      </c>
      <c r="D91" s="8">
        <v>107863</v>
      </c>
      <c r="E91" s="8"/>
      <c r="F91" s="8">
        <v>107863</v>
      </c>
    </row>
    <row r="92" spans="1:6" x14ac:dyDescent="0.25">
      <c r="A92" s="11" t="s">
        <v>1</v>
      </c>
      <c r="B92" s="11" t="s">
        <v>94</v>
      </c>
      <c r="D92" s="8">
        <v>15366389</v>
      </c>
      <c r="E92" s="8">
        <v>4505342.8099999996</v>
      </c>
      <c r="F92" s="8">
        <v>10861046.189999996</v>
      </c>
    </row>
    <row r="93" spans="1:6" x14ac:dyDescent="0.25">
      <c r="A93" s="11" t="s">
        <v>1</v>
      </c>
      <c r="B93" s="11" t="s">
        <v>95</v>
      </c>
      <c r="C93" s="11" t="s">
        <v>96</v>
      </c>
      <c r="D93" s="8">
        <v>6545137</v>
      </c>
      <c r="E93" s="8">
        <v>2842288.1899999995</v>
      </c>
      <c r="F93" s="8">
        <v>3702848.8100000005</v>
      </c>
    </row>
    <row r="94" spans="1:6" x14ac:dyDescent="0.25">
      <c r="A94" s="11" t="s">
        <v>1</v>
      </c>
      <c r="C94" s="12" t="s">
        <v>23</v>
      </c>
      <c r="D94" s="8">
        <v>294350</v>
      </c>
      <c r="E94" s="8">
        <v>179012.18</v>
      </c>
      <c r="F94" s="8">
        <v>115337.82</v>
      </c>
    </row>
    <row r="95" spans="1:6" x14ac:dyDescent="0.25">
      <c r="A95" s="11" t="s">
        <v>1</v>
      </c>
      <c r="C95" s="12" t="s">
        <v>31</v>
      </c>
      <c r="D95" s="8">
        <v>525000</v>
      </c>
      <c r="E95" s="8">
        <v>112899.91</v>
      </c>
      <c r="F95" s="8">
        <v>412100.08999999997</v>
      </c>
    </row>
    <row r="96" spans="1:6" x14ac:dyDescent="0.25">
      <c r="A96" s="11" t="s">
        <v>1</v>
      </c>
      <c r="C96" s="12" t="s">
        <v>80</v>
      </c>
      <c r="D96" s="8">
        <v>257465</v>
      </c>
      <c r="E96" s="8">
        <v>106191</v>
      </c>
      <c r="F96" s="8">
        <v>151274</v>
      </c>
    </row>
    <row r="97" spans="1:6" x14ac:dyDescent="0.25">
      <c r="A97" s="11" t="s">
        <v>1</v>
      </c>
      <c r="C97" s="12" t="s">
        <v>97</v>
      </c>
      <c r="D97" s="8">
        <v>45000</v>
      </c>
      <c r="E97" s="8">
        <v>33295.51</v>
      </c>
      <c r="F97" s="8">
        <v>11704.489999999998</v>
      </c>
    </row>
    <row r="98" spans="1:6" x14ac:dyDescent="0.25">
      <c r="A98" s="11" t="s">
        <v>1</v>
      </c>
      <c r="C98" s="12" t="s">
        <v>98</v>
      </c>
      <c r="D98" s="8">
        <v>90000</v>
      </c>
      <c r="E98" s="8">
        <v>67500</v>
      </c>
      <c r="F98" s="8">
        <v>22500</v>
      </c>
    </row>
    <row r="99" spans="1:6" x14ac:dyDescent="0.25">
      <c r="A99" s="11" t="s">
        <v>1</v>
      </c>
      <c r="C99" s="12" t="s">
        <v>99</v>
      </c>
      <c r="D99" s="8">
        <v>85000</v>
      </c>
      <c r="E99" s="8">
        <v>63750</v>
      </c>
      <c r="F99" s="8">
        <v>21250</v>
      </c>
    </row>
    <row r="100" spans="1:6" x14ac:dyDescent="0.25">
      <c r="A100" s="11" t="s">
        <v>1</v>
      </c>
      <c r="C100" s="12" t="s">
        <v>100</v>
      </c>
      <c r="D100" s="8">
        <v>70000</v>
      </c>
      <c r="E100" s="8">
        <v>47312.51</v>
      </c>
      <c r="F100" s="8">
        <v>22687.489999999998</v>
      </c>
    </row>
    <row r="101" spans="1:6" x14ac:dyDescent="0.25">
      <c r="A101" s="11" t="s">
        <v>1</v>
      </c>
      <c r="C101" s="12" t="s">
        <v>101</v>
      </c>
      <c r="D101" s="8">
        <v>75000</v>
      </c>
      <c r="E101" s="8">
        <v>56250</v>
      </c>
      <c r="F101" s="8">
        <v>18750</v>
      </c>
    </row>
    <row r="102" spans="1:6" x14ac:dyDescent="0.25">
      <c r="A102" s="11" t="s">
        <v>1</v>
      </c>
      <c r="C102" s="12" t="s">
        <v>102</v>
      </c>
      <c r="D102" s="8">
        <v>160000</v>
      </c>
      <c r="E102" s="8">
        <v>105725</v>
      </c>
      <c r="F102" s="8">
        <v>54275</v>
      </c>
    </row>
    <row r="103" spans="1:6" x14ac:dyDescent="0.25">
      <c r="A103" s="11" t="s">
        <v>1</v>
      </c>
      <c r="C103" s="12" t="s">
        <v>103</v>
      </c>
      <c r="D103" s="8">
        <v>60000</v>
      </c>
      <c r="E103" s="8">
        <v>45000</v>
      </c>
      <c r="F103" s="8">
        <v>15000</v>
      </c>
    </row>
    <row r="104" spans="1:6" x14ac:dyDescent="0.25">
      <c r="A104" s="11" t="s">
        <v>1</v>
      </c>
      <c r="C104" s="12" t="s">
        <v>104</v>
      </c>
      <c r="D104" s="8">
        <v>65000</v>
      </c>
      <c r="E104" s="8">
        <v>35203</v>
      </c>
      <c r="F104" s="8">
        <v>29797</v>
      </c>
    </row>
    <row r="105" spans="1:6" x14ac:dyDescent="0.25">
      <c r="A105" s="11" t="s">
        <v>1</v>
      </c>
      <c r="C105" s="12" t="s">
        <v>105</v>
      </c>
      <c r="D105" s="8">
        <v>107465</v>
      </c>
      <c r="E105" s="8">
        <v>107465</v>
      </c>
      <c r="F105" s="8">
        <v>0</v>
      </c>
    </row>
    <row r="106" spans="1:6" x14ac:dyDescent="0.25">
      <c r="A106" s="11" t="s">
        <v>1</v>
      </c>
      <c r="C106" s="12" t="s">
        <v>106</v>
      </c>
      <c r="D106" s="8">
        <v>70000</v>
      </c>
      <c r="E106" s="8">
        <v>52500</v>
      </c>
      <c r="F106" s="8">
        <v>17500</v>
      </c>
    </row>
    <row r="107" spans="1:6" x14ac:dyDescent="0.25">
      <c r="A107" s="11" t="s">
        <v>1</v>
      </c>
      <c r="C107" s="12" t="s">
        <v>107</v>
      </c>
      <c r="D107" s="8">
        <v>75000</v>
      </c>
      <c r="E107" s="8">
        <v>56250</v>
      </c>
      <c r="F107" s="8">
        <v>18750</v>
      </c>
    </row>
    <row r="108" spans="1:6" x14ac:dyDescent="0.25">
      <c r="A108" s="11" t="s">
        <v>1</v>
      </c>
      <c r="C108" s="12" t="s">
        <v>108</v>
      </c>
      <c r="D108" s="8">
        <v>170000</v>
      </c>
      <c r="E108" s="8">
        <v>127501</v>
      </c>
      <c r="F108" s="8">
        <v>42499</v>
      </c>
    </row>
    <row r="109" spans="1:6" x14ac:dyDescent="0.25">
      <c r="A109" s="11" t="s">
        <v>1</v>
      </c>
      <c r="C109" s="12" t="s">
        <v>109</v>
      </c>
      <c r="D109" s="8">
        <v>370000</v>
      </c>
      <c r="E109" s="8">
        <v>197923</v>
      </c>
      <c r="F109" s="8">
        <v>172077</v>
      </c>
    </row>
    <row r="110" spans="1:6" x14ac:dyDescent="0.25">
      <c r="A110" s="11" t="s">
        <v>1</v>
      </c>
      <c r="C110" s="12" t="s">
        <v>110</v>
      </c>
      <c r="D110" s="8">
        <v>85000</v>
      </c>
      <c r="E110" s="8">
        <v>62814</v>
      </c>
      <c r="F110" s="8">
        <v>22186</v>
      </c>
    </row>
    <row r="111" spans="1:6" x14ac:dyDescent="0.25">
      <c r="A111" s="11" t="s">
        <v>1</v>
      </c>
      <c r="C111" s="12" t="s">
        <v>111</v>
      </c>
      <c r="D111" s="8">
        <v>35000</v>
      </c>
      <c r="E111" s="8">
        <v>26251</v>
      </c>
      <c r="F111" s="8">
        <v>8749</v>
      </c>
    </row>
    <row r="112" spans="1:6" x14ac:dyDescent="0.25">
      <c r="A112" s="11" t="s">
        <v>1</v>
      </c>
      <c r="C112" s="12" t="s">
        <v>112</v>
      </c>
      <c r="D112" s="8">
        <v>10000</v>
      </c>
      <c r="E112" s="8">
        <v>7500</v>
      </c>
      <c r="F112" s="8">
        <v>2500</v>
      </c>
    </row>
    <row r="113" spans="1:6" x14ac:dyDescent="0.25">
      <c r="A113" s="11" t="s">
        <v>1</v>
      </c>
      <c r="C113" s="12" t="s">
        <v>113</v>
      </c>
      <c r="D113" s="8">
        <v>90000</v>
      </c>
      <c r="E113" s="8">
        <v>36345.61</v>
      </c>
      <c r="F113" s="8">
        <v>53654.39</v>
      </c>
    </row>
    <row r="114" spans="1:6" x14ac:dyDescent="0.25">
      <c r="A114" s="11" t="s">
        <v>1</v>
      </c>
      <c r="C114" s="12" t="s">
        <v>114</v>
      </c>
      <c r="D114" s="8">
        <v>60000</v>
      </c>
      <c r="E114" s="8">
        <v>45000</v>
      </c>
      <c r="F114" s="8">
        <v>15000</v>
      </c>
    </row>
    <row r="115" spans="1:6" x14ac:dyDescent="0.25">
      <c r="A115" s="11" t="s">
        <v>1</v>
      </c>
      <c r="C115" s="12" t="s">
        <v>115</v>
      </c>
      <c r="D115" s="8">
        <v>140000</v>
      </c>
      <c r="E115" s="8">
        <v>24604.69</v>
      </c>
      <c r="F115" s="8">
        <v>115395.31</v>
      </c>
    </row>
    <row r="116" spans="1:6" x14ac:dyDescent="0.25">
      <c r="A116" s="11" t="s">
        <v>1</v>
      </c>
      <c r="C116" s="12" t="s">
        <v>116</v>
      </c>
      <c r="D116" s="8">
        <v>128600</v>
      </c>
      <c r="E116" s="8">
        <v>69696</v>
      </c>
      <c r="F116" s="8">
        <v>58904</v>
      </c>
    </row>
    <row r="117" spans="1:6" x14ac:dyDescent="0.25">
      <c r="A117" s="11" t="s">
        <v>1</v>
      </c>
      <c r="C117" s="12" t="s">
        <v>117</v>
      </c>
      <c r="D117" s="8">
        <v>299048</v>
      </c>
      <c r="E117" s="8">
        <v>207555.16</v>
      </c>
      <c r="F117" s="8">
        <v>91492.84</v>
      </c>
    </row>
    <row r="118" spans="1:6" x14ac:dyDescent="0.25">
      <c r="A118" s="11" t="s">
        <v>1</v>
      </c>
      <c r="C118" s="12" t="s">
        <v>118</v>
      </c>
      <c r="D118" s="8">
        <v>55000</v>
      </c>
      <c r="E118" s="8">
        <v>17911.96</v>
      </c>
      <c r="F118" s="8">
        <v>37088.04</v>
      </c>
    </row>
    <row r="119" spans="1:6" x14ac:dyDescent="0.25">
      <c r="A119" s="11" t="s">
        <v>1</v>
      </c>
      <c r="C119" s="12" t="s">
        <v>119</v>
      </c>
      <c r="D119" s="8">
        <v>1315000</v>
      </c>
      <c r="E119" s="8">
        <v>23878.1</v>
      </c>
      <c r="F119" s="8">
        <v>1291121.8999999999</v>
      </c>
    </row>
    <row r="120" spans="1:6" x14ac:dyDescent="0.25">
      <c r="A120" s="11" t="s">
        <v>1</v>
      </c>
      <c r="C120" s="12" t="s">
        <v>120</v>
      </c>
      <c r="D120" s="8">
        <v>230000</v>
      </c>
      <c r="E120" s="8">
        <v>134723.67000000001</v>
      </c>
      <c r="F120" s="8">
        <v>95276.329999999987</v>
      </c>
    </row>
    <row r="121" spans="1:6" x14ac:dyDescent="0.25">
      <c r="A121" s="11" t="s">
        <v>1</v>
      </c>
      <c r="C121" s="12" t="s">
        <v>121</v>
      </c>
      <c r="D121" s="8">
        <v>242209</v>
      </c>
      <c r="E121" s="8">
        <v>136656.92000000001</v>
      </c>
      <c r="F121" s="8">
        <v>105552.07999999999</v>
      </c>
    </row>
    <row r="122" spans="1:6" x14ac:dyDescent="0.25">
      <c r="A122" s="11" t="s">
        <v>1</v>
      </c>
      <c r="C122" s="12" t="s">
        <v>122</v>
      </c>
      <c r="D122" s="8">
        <v>210000</v>
      </c>
      <c r="E122" s="8">
        <v>108018.84</v>
      </c>
      <c r="F122" s="8">
        <v>101981.16</v>
      </c>
    </row>
    <row r="123" spans="1:6" x14ac:dyDescent="0.25">
      <c r="A123" s="11" t="s">
        <v>1</v>
      </c>
      <c r="C123" s="12" t="s">
        <v>123</v>
      </c>
      <c r="D123" s="8">
        <v>190000</v>
      </c>
      <c r="E123" s="8">
        <v>88028.800000000003</v>
      </c>
      <c r="F123" s="8">
        <v>101971.2</v>
      </c>
    </row>
    <row r="124" spans="1:6" x14ac:dyDescent="0.25">
      <c r="A124" s="11" t="s">
        <v>1</v>
      </c>
      <c r="C124" s="12" t="s">
        <v>124</v>
      </c>
      <c r="D124" s="8">
        <v>35000</v>
      </c>
      <c r="E124" s="8">
        <v>11802.86</v>
      </c>
      <c r="F124" s="8">
        <v>23197.14</v>
      </c>
    </row>
    <row r="125" spans="1:6" x14ac:dyDescent="0.25">
      <c r="A125" s="11" t="s">
        <v>1</v>
      </c>
      <c r="C125" s="12" t="s">
        <v>125</v>
      </c>
      <c r="D125" s="8">
        <v>216000</v>
      </c>
      <c r="E125" s="8">
        <v>67067.77</v>
      </c>
      <c r="F125" s="8">
        <v>148932.22999999998</v>
      </c>
    </row>
    <row r="126" spans="1:6" x14ac:dyDescent="0.25">
      <c r="A126" s="11" t="s">
        <v>1</v>
      </c>
      <c r="C126" s="12" t="s">
        <v>126</v>
      </c>
      <c r="D126" s="8">
        <v>75000</v>
      </c>
      <c r="E126" s="8">
        <v>47958.28</v>
      </c>
      <c r="F126" s="8">
        <v>27041.72</v>
      </c>
    </row>
    <row r="127" spans="1:6" x14ac:dyDescent="0.25">
      <c r="A127" s="11" t="s">
        <v>1</v>
      </c>
      <c r="C127" s="12" t="s">
        <v>127</v>
      </c>
      <c r="D127" s="8">
        <v>100000</v>
      </c>
      <c r="E127" s="8">
        <v>62306.239999999998</v>
      </c>
      <c r="F127" s="8">
        <v>37693.760000000002</v>
      </c>
    </row>
    <row r="128" spans="1:6" x14ac:dyDescent="0.25">
      <c r="A128" s="11" t="s">
        <v>1</v>
      </c>
      <c r="C128" s="12" t="s">
        <v>128</v>
      </c>
      <c r="D128" s="8">
        <v>100000</v>
      </c>
      <c r="E128" s="8">
        <v>50556.86</v>
      </c>
      <c r="F128" s="8">
        <v>49443.14</v>
      </c>
    </row>
    <row r="129" spans="1:6" x14ac:dyDescent="0.25">
      <c r="A129" s="11" t="s">
        <v>1</v>
      </c>
      <c r="C129" s="12" t="s">
        <v>129</v>
      </c>
      <c r="D129" s="8">
        <v>135000</v>
      </c>
      <c r="E129" s="8">
        <v>88030.88</v>
      </c>
      <c r="F129" s="8">
        <v>46969.119999999995</v>
      </c>
    </row>
    <row r="130" spans="1:6" x14ac:dyDescent="0.25">
      <c r="A130" s="11" t="s">
        <v>1</v>
      </c>
      <c r="C130" s="12" t="s">
        <v>130</v>
      </c>
      <c r="D130" s="8">
        <v>100000</v>
      </c>
      <c r="E130" s="8">
        <v>57121.22</v>
      </c>
      <c r="F130" s="8">
        <v>42878.78</v>
      </c>
    </row>
    <row r="131" spans="1:6" x14ac:dyDescent="0.25">
      <c r="A131" s="11" t="s">
        <v>1</v>
      </c>
      <c r="C131" s="12" t="s">
        <v>131</v>
      </c>
      <c r="D131" s="8">
        <v>50000</v>
      </c>
      <c r="E131" s="8">
        <v>16798.93</v>
      </c>
      <c r="F131" s="8">
        <v>33201.07</v>
      </c>
    </row>
    <row r="132" spans="1:6" x14ac:dyDescent="0.25">
      <c r="A132" s="11" t="s">
        <v>1</v>
      </c>
      <c r="C132" s="12" t="s">
        <v>5</v>
      </c>
      <c r="D132" s="8">
        <v>125000</v>
      </c>
      <c r="E132" s="8">
        <v>57882.29</v>
      </c>
      <c r="F132" s="8">
        <v>67117.709999999992</v>
      </c>
    </row>
    <row r="133" spans="1:6" x14ac:dyDescent="0.25">
      <c r="A133" s="11" t="s">
        <v>1</v>
      </c>
      <c r="C133" s="11" t="s">
        <v>132</v>
      </c>
      <c r="D133" s="8">
        <v>1000000</v>
      </c>
      <c r="E133" s="8"/>
      <c r="F133" s="8">
        <v>1000000</v>
      </c>
    </row>
    <row r="134" spans="1:6" x14ac:dyDescent="0.25">
      <c r="A134" s="11" t="s">
        <v>1</v>
      </c>
      <c r="C134" s="12" t="s">
        <v>133</v>
      </c>
      <c r="D134" s="8">
        <v>1000000</v>
      </c>
      <c r="E134" s="8"/>
      <c r="F134" s="8">
        <v>1000000</v>
      </c>
    </row>
    <row r="135" spans="1:6" x14ac:dyDescent="0.25">
      <c r="A135" s="11" t="s">
        <v>1</v>
      </c>
      <c r="C135" s="11" t="s">
        <v>195</v>
      </c>
      <c r="D135" s="8">
        <v>0</v>
      </c>
      <c r="E135" s="8">
        <v>14361.09</v>
      </c>
      <c r="F135" s="8">
        <v>-14361.09</v>
      </c>
    </row>
    <row r="136" spans="1:6" x14ac:dyDescent="0.25">
      <c r="A136" s="11" t="s">
        <v>1</v>
      </c>
      <c r="C136" s="12" t="s">
        <v>195</v>
      </c>
      <c r="D136" s="8">
        <v>0</v>
      </c>
      <c r="E136" s="8">
        <v>14361.09</v>
      </c>
      <c r="F136" s="8">
        <v>-14361.09</v>
      </c>
    </row>
    <row r="137" spans="1:6" x14ac:dyDescent="0.25">
      <c r="A137" s="11" t="s">
        <v>1</v>
      </c>
      <c r="B137" s="11" t="s">
        <v>161</v>
      </c>
      <c r="D137" s="8">
        <v>7545137</v>
      </c>
      <c r="E137" s="8">
        <v>2856649.2799999993</v>
      </c>
      <c r="F137" s="8">
        <v>4688487.7200000007</v>
      </c>
    </row>
    <row r="138" spans="1:6" x14ac:dyDescent="0.25">
      <c r="A138" s="11" t="s">
        <v>1</v>
      </c>
      <c r="B138" s="11" t="s">
        <v>134</v>
      </c>
      <c r="C138" s="11" t="s">
        <v>137</v>
      </c>
      <c r="D138" s="8">
        <v>420000</v>
      </c>
      <c r="E138" s="8">
        <v>407461.57</v>
      </c>
      <c r="F138" s="8">
        <v>12538.430000000004</v>
      </c>
    </row>
    <row r="139" spans="1:6" x14ac:dyDescent="0.25">
      <c r="A139" s="11" t="s">
        <v>1</v>
      </c>
      <c r="C139" s="12" t="s">
        <v>39</v>
      </c>
      <c r="D139" s="8">
        <v>35000</v>
      </c>
      <c r="E139" s="8">
        <v>34857.85</v>
      </c>
      <c r="F139" s="8">
        <v>142.15000000000146</v>
      </c>
    </row>
    <row r="140" spans="1:6" x14ac:dyDescent="0.25">
      <c r="A140" s="11" t="s">
        <v>1</v>
      </c>
      <c r="C140" s="12" t="s">
        <v>40</v>
      </c>
      <c r="D140" s="8">
        <v>35000</v>
      </c>
      <c r="E140" s="8">
        <v>35000</v>
      </c>
      <c r="F140" s="8">
        <v>0</v>
      </c>
    </row>
    <row r="141" spans="1:6" x14ac:dyDescent="0.25">
      <c r="A141" s="11" t="s">
        <v>1</v>
      </c>
      <c r="C141" s="12" t="s">
        <v>46</v>
      </c>
      <c r="D141" s="8">
        <v>35000</v>
      </c>
      <c r="E141" s="8">
        <v>35000</v>
      </c>
      <c r="F141" s="8">
        <v>0</v>
      </c>
    </row>
    <row r="142" spans="1:6" x14ac:dyDescent="0.25">
      <c r="A142" s="11" t="s">
        <v>1</v>
      </c>
      <c r="C142" s="12" t="s">
        <v>51</v>
      </c>
      <c r="D142" s="8">
        <v>35000</v>
      </c>
      <c r="E142" s="8">
        <v>34903.71</v>
      </c>
      <c r="F142" s="8">
        <v>96.290000000000873</v>
      </c>
    </row>
    <row r="143" spans="1:6" x14ac:dyDescent="0.25">
      <c r="A143" s="11" t="s">
        <v>1</v>
      </c>
      <c r="C143" s="12" t="s">
        <v>52</v>
      </c>
      <c r="D143" s="8">
        <v>35000</v>
      </c>
      <c r="E143" s="8">
        <v>35000</v>
      </c>
      <c r="F143" s="8">
        <v>0</v>
      </c>
    </row>
    <row r="144" spans="1:6" x14ac:dyDescent="0.25">
      <c r="A144" s="11" t="s">
        <v>1</v>
      </c>
      <c r="C144" s="12" t="s">
        <v>115</v>
      </c>
      <c r="D144" s="8">
        <v>35000</v>
      </c>
      <c r="E144" s="8">
        <v>28615.79</v>
      </c>
      <c r="F144" s="8">
        <v>6384.2099999999991</v>
      </c>
    </row>
    <row r="145" spans="1:6" x14ac:dyDescent="0.25">
      <c r="A145" s="11" t="s">
        <v>1</v>
      </c>
      <c r="C145" s="12" t="s">
        <v>121</v>
      </c>
      <c r="D145" s="8">
        <v>35000</v>
      </c>
      <c r="E145" s="8">
        <v>29388.44</v>
      </c>
      <c r="F145" s="8">
        <v>5611.5600000000013</v>
      </c>
    </row>
    <row r="146" spans="1:6" x14ac:dyDescent="0.25">
      <c r="A146" s="11" t="s">
        <v>1</v>
      </c>
      <c r="C146" s="12" t="s">
        <v>138</v>
      </c>
      <c r="D146" s="8">
        <v>35000</v>
      </c>
      <c r="E146" s="8">
        <v>34999.949999999997</v>
      </c>
      <c r="F146" s="8">
        <v>5.0000000002910383E-2</v>
      </c>
    </row>
    <row r="147" spans="1:6" x14ac:dyDescent="0.25">
      <c r="A147" s="11" t="s">
        <v>1</v>
      </c>
      <c r="C147" s="12" t="s">
        <v>139</v>
      </c>
      <c r="D147" s="8">
        <v>35000</v>
      </c>
      <c r="E147" s="8">
        <v>35000</v>
      </c>
      <c r="F147" s="8">
        <v>0</v>
      </c>
    </row>
    <row r="148" spans="1:6" x14ac:dyDescent="0.25">
      <c r="A148" s="11" t="s">
        <v>1</v>
      </c>
      <c r="C148" s="12" t="s">
        <v>140</v>
      </c>
      <c r="D148" s="8">
        <v>35000</v>
      </c>
      <c r="E148" s="8">
        <v>35000</v>
      </c>
      <c r="F148" s="8">
        <v>0</v>
      </c>
    </row>
    <row r="149" spans="1:6" x14ac:dyDescent="0.25">
      <c r="A149" s="11" t="s">
        <v>1</v>
      </c>
      <c r="C149" s="12" t="s">
        <v>141</v>
      </c>
      <c r="D149" s="8">
        <v>35000</v>
      </c>
      <c r="E149" s="8">
        <v>34695.83</v>
      </c>
      <c r="F149" s="8">
        <v>304.16999999999825</v>
      </c>
    </row>
    <row r="150" spans="1:6" x14ac:dyDescent="0.25">
      <c r="A150" s="11" t="s">
        <v>1</v>
      </c>
      <c r="C150" s="12" t="s">
        <v>142</v>
      </c>
      <c r="D150" s="8">
        <v>35000</v>
      </c>
      <c r="E150" s="8">
        <v>35000</v>
      </c>
      <c r="F150" s="8">
        <v>0</v>
      </c>
    </row>
    <row r="151" spans="1:6" x14ac:dyDescent="0.25">
      <c r="A151" s="11" t="s">
        <v>1</v>
      </c>
      <c r="C151" s="11" t="s">
        <v>143</v>
      </c>
      <c r="D151" s="8">
        <v>4000000</v>
      </c>
      <c r="E151" s="8"/>
      <c r="F151" s="8">
        <v>4000000</v>
      </c>
    </row>
    <row r="152" spans="1:6" x14ac:dyDescent="0.25">
      <c r="A152" s="11" t="s">
        <v>1</v>
      </c>
      <c r="C152" s="12" t="s">
        <v>143</v>
      </c>
      <c r="D152" s="8">
        <v>4000000</v>
      </c>
      <c r="E152" s="8"/>
      <c r="F152" s="8">
        <v>4000000</v>
      </c>
    </row>
    <row r="153" spans="1:6" x14ac:dyDescent="0.25">
      <c r="A153" s="11" t="s">
        <v>1</v>
      </c>
      <c r="B153" s="11" t="s">
        <v>162</v>
      </c>
      <c r="D153" s="8">
        <v>4420000</v>
      </c>
      <c r="E153" s="8">
        <v>407461.57</v>
      </c>
      <c r="F153" s="8">
        <v>4012538.43</v>
      </c>
    </row>
    <row r="154" spans="1:6" x14ac:dyDescent="0.25">
      <c r="A154" s="11" t="s">
        <v>1</v>
      </c>
      <c r="B154" s="11" t="s">
        <v>144</v>
      </c>
      <c r="C154" s="11" t="s">
        <v>145</v>
      </c>
      <c r="D154" s="8">
        <v>320000</v>
      </c>
      <c r="E154" s="8">
        <v>200000</v>
      </c>
      <c r="F154" s="8">
        <v>120000</v>
      </c>
    </row>
    <row r="155" spans="1:6" x14ac:dyDescent="0.25">
      <c r="A155" s="11" t="s">
        <v>1</v>
      </c>
      <c r="C155" s="12" t="s">
        <v>146</v>
      </c>
      <c r="D155" s="8">
        <v>320000</v>
      </c>
      <c r="E155" s="8">
        <v>200000</v>
      </c>
      <c r="F155" s="8">
        <v>120000</v>
      </c>
    </row>
    <row r="156" spans="1:6" x14ac:dyDescent="0.25">
      <c r="A156" s="11" t="s">
        <v>1</v>
      </c>
      <c r="C156" s="11" t="s">
        <v>147</v>
      </c>
      <c r="D156" s="8">
        <v>126000</v>
      </c>
      <c r="E156" s="8">
        <v>102595.31</v>
      </c>
      <c r="F156" s="8">
        <v>23404.690000000002</v>
      </c>
    </row>
    <row r="157" spans="1:6" x14ac:dyDescent="0.25">
      <c r="A157" s="11" t="s">
        <v>1</v>
      </c>
      <c r="C157" s="12" t="s">
        <v>22</v>
      </c>
      <c r="D157" s="8">
        <v>126000</v>
      </c>
      <c r="E157" s="8">
        <v>102595.31</v>
      </c>
      <c r="F157" s="8">
        <v>23404.690000000002</v>
      </c>
    </row>
    <row r="158" spans="1:6" x14ac:dyDescent="0.25">
      <c r="A158" s="11" t="s">
        <v>1</v>
      </c>
      <c r="C158" s="11" t="s">
        <v>148</v>
      </c>
      <c r="D158" s="8">
        <v>29500</v>
      </c>
      <c r="E158" s="8"/>
      <c r="F158" s="8">
        <v>29500</v>
      </c>
    </row>
    <row r="159" spans="1:6" x14ac:dyDescent="0.25">
      <c r="A159" s="11" t="s">
        <v>1</v>
      </c>
      <c r="C159" s="12" t="s">
        <v>23</v>
      </c>
      <c r="D159" s="8">
        <v>29500</v>
      </c>
      <c r="E159" s="8"/>
      <c r="F159" s="8">
        <v>29500</v>
      </c>
    </row>
    <row r="160" spans="1:6" x14ac:dyDescent="0.25">
      <c r="A160" s="11" t="s">
        <v>1</v>
      </c>
      <c r="C160" s="11" t="s">
        <v>150</v>
      </c>
      <c r="D160" s="8">
        <v>200000</v>
      </c>
      <c r="E160" s="8">
        <v>66229</v>
      </c>
      <c r="F160" s="8">
        <v>133771</v>
      </c>
    </row>
    <row r="161" spans="1:6" x14ac:dyDescent="0.25">
      <c r="A161" s="11" t="s">
        <v>1</v>
      </c>
      <c r="C161" s="12" t="s">
        <v>23</v>
      </c>
      <c r="D161" s="8">
        <v>200000</v>
      </c>
      <c r="E161" s="8">
        <v>66229</v>
      </c>
      <c r="F161" s="8">
        <v>133771</v>
      </c>
    </row>
    <row r="162" spans="1:6" x14ac:dyDescent="0.25">
      <c r="A162" s="11" t="s">
        <v>1</v>
      </c>
      <c r="C162" s="11" t="s">
        <v>151</v>
      </c>
      <c r="D162" s="8">
        <v>200000</v>
      </c>
      <c r="E162" s="8">
        <v>115238.36</v>
      </c>
      <c r="F162" s="8">
        <v>84761.64</v>
      </c>
    </row>
    <row r="163" spans="1:6" x14ac:dyDescent="0.25">
      <c r="A163" s="11" t="s">
        <v>1</v>
      </c>
      <c r="C163" s="12" t="s">
        <v>152</v>
      </c>
      <c r="D163" s="8">
        <v>200000</v>
      </c>
      <c r="E163" s="8">
        <v>115238.36</v>
      </c>
      <c r="F163" s="8">
        <v>84761.64</v>
      </c>
    </row>
    <row r="164" spans="1:6" x14ac:dyDescent="0.25">
      <c r="A164" s="11" t="s">
        <v>1</v>
      </c>
      <c r="C164" s="11" t="s">
        <v>153</v>
      </c>
      <c r="D164" s="8">
        <v>553825.72000000009</v>
      </c>
      <c r="E164" s="8">
        <v>228141.87</v>
      </c>
      <c r="F164" s="8">
        <v>325683.84999999998</v>
      </c>
    </row>
    <row r="165" spans="1:6" x14ac:dyDescent="0.25">
      <c r="A165" s="11" t="s">
        <v>1</v>
      </c>
      <c r="C165" s="12" t="s">
        <v>23</v>
      </c>
      <c r="D165" s="8">
        <v>549455</v>
      </c>
      <c r="E165" s="8">
        <v>223771.15</v>
      </c>
      <c r="F165" s="8">
        <v>325683.84999999998</v>
      </c>
    </row>
    <row r="166" spans="1:6" x14ac:dyDescent="0.25">
      <c r="A166" s="11" t="s">
        <v>1</v>
      </c>
      <c r="C166" s="12" t="s">
        <v>183</v>
      </c>
      <c r="D166" s="8">
        <v>2298.9299999999998</v>
      </c>
      <c r="E166" s="8">
        <v>2298.9299999999998</v>
      </c>
      <c r="F166" s="8">
        <v>0</v>
      </c>
    </row>
    <row r="167" spans="1:6" x14ac:dyDescent="0.25">
      <c r="A167" s="11" t="s">
        <v>1</v>
      </c>
      <c r="C167" s="12" t="s">
        <v>196</v>
      </c>
      <c r="D167" s="8">
        <v>2071.79</v>
      </c>
      <c r="E167" s="8">
        <v>2071.79</v>
      </c>
      <c r="F167" s="8">
        <v>0</v>
      </c>
    </row>
    <row r="168" spans="1:6" x14ac:dyDescent="0.25">
      <c r="A168" s="11" t="s">
        <v>1</v>
      </c>
      <c r="C168" s="11" t="s">
        <v>156</v>
      </c>
      <c r="D168" s="8">
        <v>1309459</v>
      </c>
      <c r="E168" s="8">
        <v>261544.55</v>
      </c>
      <c r="F168" s="8">
        <v>1047914.4500000001</v>
      </c>
    </row>
    <row r="169" spans="1:6" x14ac:dyDescent="0.25">
      <c r="A169" s="11" t="s">
        <v>1</v>
      </c>
      <c r="C169" s="12" t="s">
        <v>23</v>
      </c>
      <c r="D169" s="8">
        <v>1309459</v>
      </c>
      <c r="E169" s="8">
        <v>261544.55</v>
      </c>
      <c r="F169" s="8">
        <v>1047914.4500000001</v>
      </c>
    </row>
    <row r="170" spans="1:6" x14ac:dyDescent="0.25">
      <c r="A170" s="11" t="s">
        <v>1</v>
      </c>
      <c r="C170" s="11" t="s">
        <v>159</v>
      </c>
      <c r="D170" s="8">
        <v>1988544.58</v>
      </c>
      <c r="E170" s="8">
        <v>342777.47</v>
      </c>
      <c r="F170" s="8">
        <v>1645767.1099999999</v>
      </c>
    </row>
    <row r="171" spans="1:6" x14ac:dyDescent="0.25">
      <c r="A171" s="11" t="s">
        <v>1</v>
      </c>
      <c r="C171" s="12" t="s">
        <v>23</v>
      </c>
      <c r="D171" s="8">
        <v>926351</v>
      </c>
      <c r="E171" s="8">
        <v>94451.67</v>
      </c>
      <c r="F171" s="8">
        <v>831899.33</v>
      </c>
    </row>
    <row r="172" spans="1:6" x14ac:dyDescent="0.25">
      <c r="A172" s="11" t="s">
        <v>1</v>
      </c>
      <c r="C172" s="12" t="s">
        <v>159</v>
      </c>
      <c r="D172" s="8">
        <v>815000</v>
      </c>
      <c r="E172" s="8">
        <v>1132.22</v>
      </c>
      <c r="F172" s="8">
        <v>813867.78</v>
      </c>
    </row>
    <row r="173" spans="1:6" x14ac:dyDescent="0.25">
      <c r="A173" s="11" t="s">
        <v>1</v>
      </c>
      <c r="C173" s="12" t="s">
        <v>160</v>
      </c>
      <c r="D173" s="8">
        <v>247193.58</v>
      </c>
      <c r="E173" s="8">
        <v>247193.58</v>
      </c>
      <c r="F173" s="8">
        <v>0</v>
      </c>
    </row>
    <row r="174" spans="1:6" x14ac:dyDescent="0.25">
      <c r="A174" s="11" t="s">
        <v>1</v>
      </c>
      <c r="B174" s="11" t="s">
        <v>163</v>
      </c>
      <c r="D174" s="8">
        <v>4727329.3</v>
      </c>
      <c r="E174" s="8">
        <v>1316526.56</v>
      </c>
      <c r="F174" s="8">
        <v>3410802.74</v>
      </c>
    </row>
    <row r="175" spans="1:6" x14ac:dyDescent="0.25">
      <c r="A175" s="11" t="s">
        <v>1</v>
      </c>
      <c r="B175" s="11" t="s">
        <v>156</v>
      </c>
      <c r="C175" s="11" t="s">
        <v>183</v>
      </c>
      <c r="D175" s="8">
        <v>14408.549999999988</v>
      </c>
      <c r="E175" s="8">
        <v>14408.549999999988</v>
      </c>
      <c r="F175" s="8">
        <v>0</v>
      </c>
    </row>
    <row r="176" spans="1:6" x14ac:dyDescent="0.25">
      <c r="A176" s="11" t="s">
        <v>1</v>
      </c>
      <c r="C176" s="12" t="s">
        <v>183</v>
      </c>
      <c r="D176" s="8">
        <v>14408.549999999988</v>
      </c>
      <c r="E176" s="8">
        <v>14408.549999999988</v>
      </c>
      <c r="F176" s="8">
        <v>0</v>
      </c>
    </row>
    <row r="177" spans="1:6" x14ac:dyDescent="0.25">
      <c r="A177" s="11" t="s">
        <v>1</v>
      </c>
      <c r="B177" s="11" t="s">
        <v>197</v>
      </c>
      <c r="D177" s="8">
        <v>14408.549999999988</v>
      </c>
      <c r="E177" s="8">
        <v>14408.549999999988</v>
      </c>
      <c r="F177" s="8">
        <v>0</v>
      </c>
    </row>
    <row r="178" spans="1:6" x14ac:dyDescent="0.25">
      <c r="A178" s="11" t="s">
        <v>11</v>
      </c>
      <c r="D178" s="8">
        <v>36179783.849999994</v>
      </c>
      <c r="E178" s="8">
        <v>10582479.259999998</v>
      </c>
      <c r="F178" s="8">
        <v>25597304.590000004</v>
      </c>
    </row>
    <row r="179" spans="1:6" x14ac:dyDescent="0.25">
      <c r="A179" s="11" t="s">
        <v>2</v>
      </c>
      <c r="B179" s="11" t="s">
        <v>76</v>
      </c>
      <c r="C179" s="11" t="s">
        <v>89</v>
      </c>
      <c r="D179" s="8">
        <v>160000</v>
      </c>
      <c r="E179" s="8"/>
      <c r="F179" s="8">
        <v>160000</v>
      </c>
    </row>
    <row r="180" spans="1:6" x14ac:dyDescent="0.25">
      <c r="A180" s="11" t="s">
        <v>2</v>
      </c>
      <c r="C180" s="12" t="s">
        <v>91</v>
      </c>
      <c r="D180" s="8">
        <v>160000</v>
      </c>
      <c r="E180" s="8"/>
      <c r="F180" s="8">
        <v>160000</v>
      </c>
    </row>
    <row r="181" spans="1:6" x14ac:dyDescent="0.25">
      <c r="A181" s="11" t="s">
        <v>2</v>
      </c>
      <c r="B181" s="11" t="s">
        <v>93</v>
      </c>
      <c r="D181" s="8">
        <v>160000</v>
      </c>
      <c r="E181" s="8"/>
      <c r="F181" s="8">
        <v>160000</v>
      </c>
    </row>
    <row r="182" spans="1:6" x14ac:dyDescent="0.25">
      <c r="A182" s="11" t="s">
        <v>2</v>
      </c>
      <c r="B182" s="11" t="s">
        <v>20</v>
      </c>
      <c r="C182" s="11" t="s">
        <v>72</v>
      </c>
      <c r="D182" s="8">
        <v>2500000</v>
      </c>
      <c r="E182" s="8"/>
      <c r="F182" s="8">
        <v>2500000</v>
      </c>
    </row>
    <row r="183" spans="1:6" x14ac:dyDescent="0.25">
      <c r="A183" s="11" t="s">
        <v>2</v>
      </c>
      <c r="C183" s="12" t="s">
        <v>74</v>
      </c>
      <c r="D183" s="8">
        <v>2500000</v>
      </c>
      <c r="E183" s="8"/>
      <c r="F183" s="8">
        <v>2500000</v>
      </c>
    </row>
    <row r="184" spans="1:6" x14ac:dyDescent="0.25">
      <c r="A184" s="11" t="s">
        <v>2</v>
      </c>
      <c r="C184" s="11" t="s">
        <v>73</v>
      </c>
      <c r="D184" s="8">
        <v>500000</v>
      </c>
      <c r="E184" s="8"/>
      <c r="F184" s="8">
        <v>500000</v>
      </c>
    </row>
    <row r="185" spans="1:6" x14ac:dyDescent="0.25">
      <c r="A185" s="11" t="s">
        <v>2</v>
      </c>
      <c r="C185" s="12" t="s">
        <v>75</v>
      </c>
      <c r="D185" s="8">
        <v>500000</v>
      </c>
      <c r="E185" s="8"/>
      <c r="F185" s="8">
        <v>500000</v>
      </c>
    </row>
    <row r="186" spans="1:6" x14ac:dyDescent="0.25">
      <c r="A186" s="11" t="s">
        <v>2</v>
      </c>
      <c r="C186" s="11" t="s">
        <v>21</v>
      </c>
      <c r="D186" s="8">
        <v>1464276</v>
      </c>
      <c r="E186" s="8"/>
      <c r="F186" s="8">
        <v>1464276</v>
      </c>
    </row>
    <row r="187" spans="1:6" x14ac:dyDescent="0.25">
      <c r="A187" s="11" t="s">
        <v>2</v>
      </c>
      <c r="C187" s="12" t="s">
        <v>24</v>
      </c>
      <c r="D187" s="8">
        <v>326740</v>
      </c>
      <c r="E187" s="8"/>
      <c r="F187" s="8">
        <v>326740</v>
      </c>
    </row>
    <row r="188" spans="1:6" x14ac:dyDescent="0.25">
      <c r="A188" s="11" t="s">
        <v>2</v>
      </c>
      <c r="C188" s="12" t="s">
        <v>25</v>
      </c>
      <c r="D188" s="8">
        <v>260000</v>
      </c>
      <c r="E188" s="8"/>
      <c r="F188" s="8">
        <v>260000</v>
      </c>
    </row>
    <row r="189" spans="1:6" x14ac:dyDescent="0.25">
      <c r="A189" s="11" t="s">
        <v>2</v>
      </c>
      <c r="C189" s="12" t="s">
        <v>23</v>
      </c>
      <c r="D189" s="8">
        <v>877536</v>
      </c>
      <c r="E189" s="8"/>
      <c r="F189" s="8">
        <v>877536</v>
      </c>
    </row>
    <row r="190" spans="1:6" x14ac:dyDescent="0.25">
      <c r="A190" s="11" t="s">
        <v>2</v>
      </c>
      <c r="B190" s="11" t="s">
        <v>94</v>
      </c>
      <c r="D190" s="8">
        <v>4464276</v>
      </c>
      <c r="E190" s="8"/>
      <c r="F190" s="8">
        <v>4464276</v>
      </c>
    </row>
    <row r="191" spans="1:6" x14ac:dyDescent="0.25">
      <c r="A191" s="11" t="s">
        <v>2</v>
      </c>
      <c r="B191" s="11" t="s">
        <v>134</v>
      </c>
      <c r="C191" s="11" t="s">
        <v>135</v>
      </c>
      <c r="D191" s="8">
        <v>40800</v>
      </c>
      <c r="E191" s="8"/>
      <c r="F191" s="8">
        <v>40800</v>
      </c>
    </row>
    <row r="192" spans="1:6" x14ac:dyDescent="0.25">
      <c r="A192" s="11" t="s">
        <v>2</v>
      </c>
      <c r="C192" s="12" t="s">
        <v>136</v>
      </c>
      <c r="D192" s="8">
        <v>40800</v>
      </c>
      <c r="E192" s="8"/>
      <c r="F192" s="8">
        <v>40800</v>
      </c>
    </row>
    <row r="193" spans="1:6" x14ac:dyDescent="0.25">
      <c r="A193" s="11" t="s">
        <v>2</v>
      </c>
      <c r="B193" s="11" t="s">
        <v>162</v>
      </c>
      <c r="D193" s="8">
        <v>40800</v>
      </c>
      <c r="E193" s="8"/>
      <c r="F193" s="8">
        <v>40800</v>
      </c>
    </row>
    <row r="194" spans="1:6" x14ac:dyDescent="0.25">
      <c r="A194" s="11" t="s">
        <v>2</v>
      </c>
      <c r="B194" s="11" t="s">
        <v>144</v>
      </c>
      <c r="C194" s="11" t="s">
        <v>148</v>
      </c>
      <c r="D194" s="8">
        <v>22363</v>
      </c>
      <c r="E194" s="8"/>
      <c r="F194" s="8">
        <v>22363</v>
      </c>
    </row>
    <row r="195" spans="1:6" x14ac:dyDescent="0.25">
      <c r="A195" s="11" t="s">
        <v>2</v>
      </c>
      <c r="C195" s="12" t="s">
        <v>149</v>
      </c>
      <c r="D195" s="8">
        <v>22363</v>
      </c>
      <c r="E195" s="8"/>
      <c r="F195" s="8">
        <v>22363</v>
      </c>
    </row>
    <row r="196" spans="1:6" x14ac:dyDescent="0.25">
      <c r="A196" s="11" t="s">
        <v>2</v>
      </c>
      <c r="C196" s="11" t="s">
        <v>153</v>
      </c>
      <c r="D196" s="8">
        <v>2273939</v>
      </c>
      <c r="E196" s="8"/>
      <c r="F196" s="8">
        <v>2273939</v>
      </c>
    </row>
    <row r="197" spans="1:6" x14ac:dyDescent="0.25">
      <c r="A197" s="11" t="s">
        <v>2</v>
      </c>
      <c r="C197" s="12" t="s">
        <v>154</v>
      </c>
      <c r="D197" s="8">
        <v>2023939</v>
      </c>
      <c r="E197" s="8"/>
      <c r="F197" s="8">
        <v>2023939</v>
      </c>
    </row>
    <row r="198" spans="1:6" x14ac:dyDescent="0.25">
      <c r="A198" s="11" t="s">
        <v>2</v>
      </c>
      <c r="C198" s="12" t="s">
        <v>155</v>
      </c>
      <c r="D198" s="8">
        <v>250000</v>
      </c>
      <c r="E198" s="8"/>
      <c r="F198" s="8">
        <v>250000</v>
      </c>
    </row>
    <row r="199" spans="1:6" x14ac:dyDescent="0.25">
      <c r="A199" s="11" t="s">
        <v>2</v>
      </c>
      <c r="C199" s="11" t="s">
        <v>156</v>
      </c>
      <c r="D199" s="8">
        <v>3055709</v>
      </c>
      <c r="E199" s="8"/>
      <c r="F199" s="8">
        <v>3055709</v>
      </c>
    </row>
    <row r="200" spans="1:6" x14ac:dyDescent="0.25">
      <c r="A200" s="11" t="s">
        <v>2</v>
      </c>
      <c r="C200" s="12" t="s">
        <v>90</v>
      </c>
      <c r="D200" s="8">
        <v>2346754</v>
      </c>
      <c r="E200" s="8"/>
      <c r="F200" s="8">
        <v>2346754</v>
      </c>
    </row>
    <row r="201" spans="1:6" x14ac:dyDescent="0.25">
      <c r="A201" s="11" t="s">
        <v>2</v>
      </c>
      <c r="C201" s="12" t="s">
        <v>157</v>
      </c>
      <c r="D201" s="8">
        <v>500000</v>
      </c>
      <c r="E201" s="8"/>
      <c r="F201" s="8">
        <v>500000</v>
      </c>
    </row>
    <row r="202" spans="1:6" x14ac:dyDescent="0.25">
      <c r="A202" s="11" t="s">
        <v>2</v>
      </c>
      <c r="C202" s="12" t="s">
        <v>158</v>
      </c>
      <c r="D202" s="8">
        <v>208955</v>
      </c>
      <c r="E202" s="8"/>
      <c r="F202" s="8">
        <v>208955</v>
      </c>
    </row>
    <row r="203" spans="1:6" x14ac:dyDescent="0.25">
      <c r="A203" s="11" t="s">
        <v>2</v>
      </c>
      <c r="C203" s="11" t="s">
        <v>178</v>
      </c>
      <c r="D203" s="8">
        <v>900000</v>
      </c>
      <c r="E203" s="8"/>
      <c r="F203" s="8">
        <v>900000</v>
      </c>
    </row>
    <row r="204" spans="1:6" x14ac:dyDescent="0.25">
      <c r="A204" s="11" t="s">
        <v>2</v>
      </c>
      <c r="C204" s="12" t="s">
        <v>179</v>
      </c>
      <c r="D204" s="8">
        <v>900000</v>
      </c>
      <c r="E204" s="8"/>
      <c r="F204" s="8">
        <v>900000</v>
      </c>
    </row>
    <row r="205" spans="1:6" x14ac:dyDescent="0.25">
      <c r="A205" s="11" t="s">
        <v>2</v>
      </c>
      <c r="B205" s="11" t="s">
        <v>163</v>
      </c>
      <c r="D205" s="8">
        <v>6252011</v>
      </c>
      <c r="E205" s="8"/>
      <c r="F205" s="8">
        <v>6252011</v>
      </c>
    </row>
    <row r="206" spans="1:6" x14ac:dyDescent="0.25">
      <c r="A206" s="11" t="s">
        <v>10</v>
      </c>
      <c r="D206" s="8">
        <v>10917087</v>
      </c>
      <c r="E206" s="8"/>
      <c r="F206" s="8">
        <v>10917087</v>
      </c>
    </row>
    <row r="207" spans="1:6" x14ac:dyDescent="0.25">
      <c r="A207" s="11" t="s">
        <v>7</v>
      </c>
      <c r="D207" s="8">
        <v>47096870.849999994</v>
      </c>
      <c r="E207" s="8">
        <v>10582479.259999998</v>
      </c>
      <c r="F207" s="8">
        <v>36514391.590000004</v>
      </c>
    </row>
  </sheetData>
  <mergeCells count="1">
    <mergeCell ref="A1:F2"/>
  </mergeCells>
  <printOptions horizontalCentered="1"/>
  <pageMargins left="0.7" right="0.7" top="0.75" bottom="0.75" header="0.3" footer="0.3"/>
  <pageSetup scale="75" fitToHeight="5" orientation="landscape" r:id="rId2"/>
  <headerFooter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12153-DA0D-4F9D-910D-F41406D7AFAC}">
  <sheetPr>
    <pageSetUpPr fitToPage="1"/>
  </sheetPr>
  <dimension ref="A1:G211"/>
  <sheetViews>
    <sheetView topLeftCell="A79" zoomScaleNormal="100" workbookViewId="0">
      <selection activeCell="C23" sqref="C23"/>
    </sheetView>
  </sheetViews>
  <sheetFormatPr defaultRowHeight="15" x14ac:dyDescent="0.25"/>
  <cols>
    <col min="1" max="1" width="23" bestFit="1" customWidth="1"/>
    <col min="2" max="2" width="72.85546875" bestFit="1" customWidth="1"/>
    <col min="3" max="3" width="17.85546875" bestFit="1" customWidth="1"/>
    <col min="4" max="4" width="19.5703125" bestFit="1" customWidth="1"/>
    <col min="5" max="5" width="14.28515625" bestFit="1" customWidth="1"/>
    <col min="6" max="7" width="21" bestFit="1" customWidth="1"/>
    <col min="8" max="15" width="10.5703125" bestFit="1" customWidth="1"/>
    <col min="16" max="36" width="11.5703125" bestFit="1" customWidth="1"/>
    <col min="37" max="42" width="13.28515625" bestFit="1" customWidth="1"/>
    <col min="43" max="43" width="12.7109375" bestFit="1" customWidth="1"/>
  </cols>
  <sheetData>
    <row r="1" spans="1:7" ht="15" customHeight="1" x14ac:dyDescent="0.25">
      <c r="A1" s="34" t="s">
        <v>165</v>
      </c>
      <c r="B1" s="34"/>
      <c r="C1" s="34"/>
      <c r="D1" s="34"/>
      <c r="E1" s="34"/>
      <c r="F1" s="24"/>
      <c r="G1" s="24"/>
    </row>
    <row r="2" spans="1:7" ht="24" customHeight="1" x14ac:dyDescent="0.25">
      <c r="A2" s="34"/>
      <c r="B2" s="34"/>
      <c r="C2" s="34"/>
      <c r="D2" s="34"/>
      <c r="E2" s="34"/>
      <c r="F2" s="24"/>
      <c r="G2" s="24"/>
    </row>
    <row r="3" spans="1:7" x14ac:dyDescent="0.25">
      <c r="A3" s="4"/>
      <c r="B3" s="2"/>
      <c r="C3" s="2"/>
      <c r="D3" s="2"/>
    </row>
    <row r="4" spans="1:7" s="15" customFormat="1" ht="42.75" customHeight="1" x14ac:dyDescent="0.3">
      <c r="A4" s="16" t="s">
        <v>18</v>
      </c>
      <c r="B4" s="16" t="s">
        <v>0</v>
      </c>
      <c r="C4" s="14" t="s">
        <v>15</v>
      </c>
      <c r="D4" s="14" t="s">
        <v>180</v>
      </c>
      <c r="E4" s="14" t="s">
        <v>16</v>
      </c>
    </row>
    <row r="5" spans="1:7" x14ac:dyDescent="0.25">
      <c r="A5" s="11" t="s">
        <v>76</v>
      </c>
      <c r="B5" s="11" t="s">
        <v>1</v>
      </c>
      <c r="C5" s="8">
        <v>4106520</v>
      </c>
      <c r="D5" s="8">
        <v>1482090.49</v>
      </c>
      <c r="E5" s="8">
        <v>2624429.5099999993</v>
      </c>
    </row>
    <row r="6" spans="1:7" x14ac:dyDescent="0.25">
      <c r="B6" s="12" t="s">
        <v>88</v>
      </c>
      <c r="C6" s="8">
        <v>152669</v>
      </c>
      <c r="D6" s="8">
        <v>74377.59</v>
      </c>
      <c r="E6" s="8">
        <v>78291.41</v>
      </c>
    </row>
    <row r="7" spans="1:7" x14ac:dyDescent="0.25">
      <c r="B7" s="13" t="s">
        <v>85</v>
      </c>
      <c r="C7" s="8">
        <v>152669</v>
      </c>
      <c r="D7" s="8">
        <v>74377.59</v>
      </c>
      <c r="E7" s="8">
        <v>78291.41</v>
      </c>
    </row>
    <row r="8" spans="1:7" x14ac:dyDescent="0.25">
      <c r="B8" s="12" t="s">
        <v>86</v>
      </c>
      <c r="C8" s="8">
        <v>235381</v>
      </c>
      <c r="D8" s="8">
        <v>107721.27</v>
      </c>
      <c r="E8" s="8">
        <v>127659.73</v>
      </c>
    </row>
    <row r="9" spans="1:7" x14ac:dyDescent="0.25">
      <c r="B9" s="13" t="s">
        <v>23</v>
      </c>
      <c r="C9" s="8">
        <v>235381</v>
      </c>
      <c r="D9" s="8">
        <v>107721.27</v>
      </c>
      <c r="E9" s="8">
        <v>127659.73</v>
      </c>
    </row>
    <row r="10" spans="1:7" x14ac:dyDescent="0.25">
      <c r="B10" s="12" t="s">
        <v>89</v>
      </c>
      <c r="C10" s="8">
        <v>1531310</v>
      </c>
      <c r="D10" s="8">
        <v>424759.7</v>
      </c>
      <c r="E10" s="8">
        <v>1106550.3</v>
      </c>
    </row>
    <row r="11" spans="1:7" x14ac:dyDescent="0.25">
      <c r="B11" s="13" t="s">
        <v>23</v>
      </c>
      <c r="C11" s="8">
        <v>250000</v>
      </c>
      <c r="D11" s="8">
        <v>152449.96</v>
      </c>
      <c r="E11" s="8">
        <v>97550.040000000008</v>
      </c>
    </row>
    <row r="12" spans="1:7" x14ac:dyDescent="0.25">
      <c r="B12" s="13" t="s">
        <v>90</v>
      </c>
      <c r="C12" s="8">
        <v>1235710</v>
      </c>
      <c r="D12" s="8">
        <v>235709.95</v>
      </c>
      <c r="E12" s="8">
        <v>1000000.05</v>
      </c>
    </row>
    <row r="13" spans="1:7" x14ac:dyDescent="0.25">
      <c r="B13" s="13" t="s">
        <v>92</v>
      </c>
      <c r="C13" s="8">
        <v>45600</v>
      </c>
      <c r="D13" s="8">
        <v>36599.79</v>
      </c>
      <c r="E13" s="8">
        <v>9000.2099999999991</v>
      </c>
    </row>
    <row r="14" spans="1:7" x14ac:dyDescent="0.25">
      <c r="B14" s="12" t="s">
        <v>77</v>
      </c>
      <c r="C14" s="8">
        <v>500000</v>
      </c>
      <c r="D14" s="8"/>
      <c r="E14" s="8">
        <v>500000</v>
      </c>
    </row>
    <row r="15" spans="1:7" x14ac:dyDescent="0.25">
      <c r="B15" s="13" t="s">
        <v>175</v>
      </c>
      <c r="C15" s="8">
        <v>500000</v>
      </c>
      <c r="D15" s="8"/>
      <c r="E15" s="8">
        <v>500000</v>
      </c>
    </row>
    <row r="16" spans="1:7" x14ac:dyDescent="0.25">
      <c r="B16" s="12" t="s">
        <v>78</v>
      </c>
      <c r="C16" s="8">
        <v>1431381</v>
      </c>
      <c r="D16" s="8">
        <v>783009.73</v>
      </c>
      <c r="E16" s="8">
        <v>648371.27</v>
      </c>
    </row>
    <row r="17" spans="2:5" x14ac:dyDescent="0.25">
      <c r="B17" s="13" t="s">
        <v>31</v>
      </c>
      <c r="C17" s="8">
        <v>150000</v>
      </c>
      <c r="D17" s="8">
        <v>97672.85</v>
      </c>
      <c r="E17" s="8">
        <v>52327.149999999994</v>
      </c>
    </row>
    <row r="18" spans="2:5" x14ac:dyDescent="0.25">
      <c r="B18" s="13" t="s">
        <v>33</v>
      </c>
      <c r="C18" s="8">
        <v>100000</v>
      </c>
      <c r="D18" s="8">
        <v>23160.01</v>
      </c>
      <c r="E18" s="8">
        <v>76839.990000000005</v>
      </c>
    </row>
    <row r="19" spans="2:5" x14ac:dyDescent="0.25">
      <c r="B19" s="13" t="s">
        <v>45</v>
      </c>
      <c r="C19" s="8">
        <v>154463</v>
      </c>
      <c r="D19" s="8">
        <v>120498.6</v>
      </c>
      <c r="E19" s="8">
        <v>33964.399999999994</v>
      </c>
    </row>
    <row r="20" spans="2:5" x14ac:dyDescent="0.25">
      <c r="B20" s="13" t="s">
        <v>79</v>
      </c>
      <c r="C20" s="8">
        <v>76640</v>
      </c>
      <c r="D20" s="8"/>
      <c r="E20" s="8">
        <v>76640</v>
      </c>
    </row>
    <row r="21" spans="2:5" x14ac:dyDescent="0.25">
      <c r="B21" s="13" t="s">
        <v>80</v>
      </c>
      <c r="C21" s="8">
        <v>200000</v>
      </c>
      <c r="D21" s="8">
        <v>108647</v>
      </c>
      <c r="E21" s="8">
        <v>91353</v>
      </c>
    </row>
    <row r="22" spans="2:5" x14ac:dyDescent="0.25">
      <c r="B22" s="13" t="s">
        <v>81</v>
      </c>
      <c r="C22" s="8">
        <v>153472</v>
      </c>
      <c r="D22" s="8">
        <v>100304.3</v>
      </c>
      <c r="E22" s="8">
        <v>53167.7</v>
      </c>
    </row>
    <row r="23" spans="2:5" x14ac:dyDescent="0.25">
      <c r="B23" s="13" t="s">
        <v>85</v>
      </c>
      <c r="C23" s="8">
        <v>87550</v>
      </c>
      <c r="D23" s="8">
        <v>44606.78</v>
      </c>
      <c r="E23" s="8">
        <v>42943.22</v>
      </c>
    </row>
    <row r="24" spans="2:5" x14ac:dyDescent="0.25">
      <c r="B24" s="13" t="s">
        <v>82</v>
      </c>
      <c r="C24" s="8">
        <v>155894</v>
      </c>
      <c r="D24" s="8">
        <v>105720.58</v>
      </c>
      <c r="E24" s="8">
        <v>50173.42</v>
      </c>
    </row>
    <row r="25" spans="2:5" x14ac:dyDescent="0.25">
      <c r="B25" s="13" t="s">
        <v>83</v>
      </c>
      <c r="C25" s="8">
        <v>200000</v>
      </c>
      <c r="D25" s="8">
        <v>82649.179999999993</v>
      </c>
      <c r="E25" s="8">
        <v>117350.82</v>
      </c>
    </row>
    <row r="26" spans="2:5" x14ac:dyDescent="0.25">
      <c r="B26" s="13" t="s">
        <v>84</v>
      </c>
      <c r="C26" s="8">
        <v>153362</v>
      </c>
      <c r="D26" s="8">
        <v>99750.43</v>
      </c>
      <c r="E26" s="8">
        <v>53611.570000000007</v>
      </c>
    </row>
    <row r="27" spans="2:5" x14ac:dyDescent="0.25">
      <c r="B27" s="12" t="s">
        <v>87</v>
      </c>
      <c r="C27" s="8">
        <v>157904</v>
      </c>
      <c r="D27" s="8">
        <v>78460.490000000005</v>
      </c>
      <c r="E27" s="8">
        <v>79443.509999999995</v>
      </c>
    </row>
    <row r="28" spans="2:5" x14ac:dyDescent="0.25">
      <c r="B28" s="13" t="s">
        <v>83</v>
      </c>
      <c r="C28" s="8">
        <v>157904</v>
      </c>
      <c r="D28" s="8">
        <v>78460.490000000005</v>
      </c>
      <c r="E28" s="8">
        <v>79443.509999999995</v>
      </c>
    </row>
    <row r="29" spans="2:5" x14ac:dyDescent="0.25">
      <c r="B29" s="12" t="s">
        <v>176</v>
      </c>
      <c r="C29" s="8">
        <v>97875</v>
      </c>
      <c r="D29" s="8"/>
      <c r="E29" s="8">
        <v>97875</v>
      </c>
    </row>
    <row r="30" spans="2:5" x14ac:dyDescent="0.25">
      <c r="B30" s="13" t="s">
        <v>177</v>
      </c>
      <c r="C30" s="8">
        <v>97875</v>
      </c>
      <c r="D30" s="8"/>
      <c r="E30" s="8">
        <v>97875</v>
      </c>
    </row>
    <row r="31" spans="2:5" x14ac:dyDescent="0.25">
      <c r="B31" s="12" t="s">
        <v>183</v>
      </c>
      <c r="C31" s="8">
        <v>0</v>
      </c>
      <c r="D31" s="8">
        <v>13761.71</v>
      </c>
      <c r="E31" s="8">
        <v>-13761.71</v>
      </c>
    </row>
    <row r="32" spans="2:5" x14ac:dyDescent="0.25">
      <c r="B32" s="13" t="s">
        <v>183</v>
      </c>
      <c r="C32" s="8">
        <v>0</v>
      </c>
      <c r="D32" s="8">
        <v>13761.71</v>
      </c>
      <c r="E32" s="8">
        <v>-13761.71</v>
      </c>
    </row>
    <row r="33" spans="1:5" x14ac:dyDescent="0.25">
      <c r="B33" s="11" t="s">
        <v>2</v>
      </c>
      <c r="C33" s="8">
        <v>160000</v>
      </c>
      <c r="D33" s="8"/>
      <c r="E33" s="8">
        <v>160000</v>
      </c>
    </row>
    <row r="34" spans="1:5" x14ac:dyDescent="0.25">
      <c r="B34" s="12" t="s">
        <v>89</v>
      </c>
      <c r="C34" s="8">
        <v>160000</v>
      </c>
      <c r="D34" s="8"/>
      <c r="E34" s="8">
        <v>160000</v>
      </c>
    </row>
    <row r="35" spans="1:5" x14ac:dyDescent="0.25">
      <c r="B35" s="13" t="s">
        <v>91</v>
      </c>
      <c r="C35" s="8">
        <v>160000</v>
      </c>
      <c r="D35" s="8"/>
      <c r="E35" s="8">
        <v>160000</v>
      </c>
    </row>
    <row r="36" spans="1:5" x14ac:dyDescent="0.25">
      <c r="A36" s="11" t="s">
        <v>93</v>
      </c>
      <c r="C36" s="8">
        <v>4266520</v>
      </c>
      <c r="D36" s="8">
        <v>1482090.49</v>
      </c>
      <c r="E36" s="8">
        <v>2784429.5099999993</v>
      </c>
    </row>
    <row r="37" spans="1:5" x14ac:dyDescent="0.25">
      <c r="A37" s="11" t="s">
        <v>20</v>
      </c>
      <c r="B37" s="11" t="s">
        <v>1</v>
      </c>
      <c r="C37" s="8">
        <v>15366389</v>
      </c>
      <c r="D37" s="8">
        <v>4505342.8099999996</v>
      </c>
      <c r="E37" s="8">
        <v>10861046.189999996</v>
      </c>
    </row>
    <row r="38" spans="1:5" x14ac:dyDescent="0.25">
      <c r="B38" s="12" t="s">
        <v>28</v>
      </c>
      <c r="C38" s="8">
        <v>1000000</v>
      </c>
      <c r="D38" s="8">
        <v>291607.84999999998</v>
      </c>
      <c r="E38" s="8">
        <v>708392.15</v>
      </c>
    </row>
    <row r="39" spans="1:5" x14ac:dyDescent="0.25">
      <c r="B39" s="13" t="s">
        <v>29</v>
      </c>
      <c r="C39" s="8">
        <v>1000000</v>
      </c>
      <c r="D39" s="8">
        <v>291607.84999999998</v>
      </c>
      <c r="E39" s="8">
        <v>708392.15</v>
      </c>
    </row>
    <row r="40" spans="1:5" x14ac:dyDescent="0.25">
      <c r="B40" s="12" t="s">
        <v>63</v>
      </c>
      <c r="C40" s="8">
        <v>400000</v>
      </c>
      <c r="D40" s="8">
        <v>151981.59</v>
      </c>
      <c r="E40" s="8">
        <v>248018.41</v>
      </c>
    </row>
    <row r="41" spans="1:5" x14ac:dyDescent="0.25">
      <c r="B41" s="13" t="s">
        <v>4</v>
      </c>
      <c r="C41" s="8">
        <v>400000</v>
      </c>
      <c r="D41" s="8">
        <v>151981.59</v>
      </c>
      <c r="E41" s="8">
        <v>248018.41</v>
      </c>
    </row>
    <row r="42" spans="1:5" x14ac:dyDescent="0.25">
      <c r="B42" s="12" t="s">
        <v>69</v>
      </c>
      <c r="C42" s="8">
        <v>1500000</v>
      </c>
      <c r="D42" s="8">
        <v>346809.22</v>
      </c>
      <c r="E42" s="8">
        <v>1153190.78</v>
      </c>
    </row>
    <row r="43" spans="1:5" x14ac:dyDescent="0.25">
      <c r="B43" s="13" t="s">
        <v>70</v>
      </c>
      <c r="C43" s="8">
        <v>1500000</v>
      </c>
      <c r="D43" s="8">
        <v>346809.22</v>
      </c>
      <c r="E43" s="8">
        <v>1153190.78</v>
      </c>
    </row>
    <row r="44" spans="1:5" x14ac:dyDescent="0.25">
      <c r="B44" s="12" t="s">
        <v>26</v>
      </c>
      <c r="C44" s="8">
        <v>362500</v>
      </c>
      <c r="D44" s="8"/>
      <c r="E44" s="8">
        <v>362500</v>
      </c>
    </row>
    <row r="45" spans="1:5" x14ac:dyDescent="0.25">
      <c r="B45" s="13" t="s">
        <v>23</v>
      </c>
      <c r="C45" s="8">
        <v>362500</v>
      </c>
      <c r="D45" s="8"/>
      <c r="E45" s="8">
        <v>362500</v>
      </c>
    </row>
    <row r="46" spans="1:5" x14ac:dyDescent="0.25">
      <c r="B46" s="12" t="s">
        <v>56</v>
      </c>
      <c r="C46" s="8">
        <v>671000</v>
      </c>
      <c r="D46" s="8">
        <v>621000</v>
      </c>
      <c r="E46" s="8">
        <v>50000</v>
      </c>
    </row>
    <row r="47" spans="1:5" x14ac:dyDescent="0.25">
      <c r="B47" s="13" t="s">
        <v>57</v>
      </c>
      <c r="C47" s="8">
        <v>671000</v>
      </c>
      <c r="D47" s="8">
        <v>621000</v>
      </c>
      <c r="E47" s="8">
        <v>50000</v>
      </c>
    </row>
    <row r="48" spans="1:5" x14ac:dyDescent="0.25">
      <c r="B48" s="12" t="s">
        <v>64</v>
      </c>
      <c r="C48" s="8">
        <v>900000</v>
      </c>
      <c r="D48" s="8">
        <v>378178.06</v>
      </c>
      <c r="E48" s="8">
        <v>521821.94</v>
      </c>
    </row>
    <row r="49" spans="2:5" x14ac:dyDescent="0.25">
      <c r="B49" s="13" t="s">
        <v>65</v>
      </c>
      <c r="C49" s="8">
        <v>900000</v>
      </c>
      <c r="D49" s="8">
        <v>378178.06</v>
      </c>
      <c r="E49" s="8">
        <v>521821.94</v>
      </c>
    </row>
    <row r="50" spans="2:5" x14ac:dyDescent="0.25">
      <c r="B50" s="12" t="s">
        <v>21</v>
      </c>
      <c r="C50" s="8">
        <v>564262</v>
      </c>
      <c r="D50" s="8"/>
      <c r="E50" s="8">
        <v>564262</v>
      </c>
    </row>
    <row r="51" spans="2:5" x14ac:dyDescent="0.25">
      <c r="B51" s="13" t="s">
        <v>22</v>
      </c>
      <c r="C51" s="8">
        <v>325000</v>
      </c>
      <c r="D51" s="8"/>
      <c r="E51" s="8">
        <v>325000</v>
      </c>
    </row>
    <row r="52" spans="2:5" x14ac:dyDescent="0.25">
      <c r="B52" s="13" t="s">
        <v>23</v>
      </c>
      <c r="C52" s="8">
        <v>179262</v>
      </c>
      <c r="D52" s="8"/>
      <c r="E52" s="8">
        <v>179262</v>
      </c>
    </row>
    <row r="53" spans="2:5" x14ac:dyDescent="0.25">
      <c r="B53" s="13" t="s">
        <v>186</v>
      </c>
      <c r="C53" s="8">
        <v>7500</v>
      </c>
      <c r="D53" s="8"/>
      <c r="E53" s="8">
        <v>7500</v>
      </c>
    </row>
    <row r="54" spans="2:5" x14ac:dyDescent="0.25">
      <c r="B54" s="13" t="s">
        <v>187</v>
      </c>
      <c r="C54" s="8">
        <v>7500</v>
      </c>
      <c r="D54" s="8"/>
      <c r="E54" s="8">
        <v>7500</v>
      </c>
    </row>
    <row r="55" spans="2:5" x14ac:dyDescent="0.25">
      <c r="B55" s="13" t="s">
        <v>188</v>
      </c>
      <c r="C55" s="8">
        <v>7500</v>
      </c>
      <c r="D55" s="8"/>
      <c r="E55" s="8">
        <v>7500</v>
      </c>
    </row>
    <row r="56" spans="2:5" x14ac:dyDescent="0.25">
      <c r="B56" s="13" t="s">
        <v>189</v>
      </c>
      <c r="C56" s="8">
        <v>7500</v>
      </c>
      <c r="D56" s="8"/>
      <c r="E56" s="8">
        <v>7500</v>
      </c>
    </row>
    <row r="57" spans="2:5" x14ac:dyDescent="0.25">
      <c r="B57" s="13" t="s">
        <v>190</v>
      </c>
      <c r="C57" s="8">
        <v>7500</v>
      </c>
      <c r="D57" s="8"/>
      <c r="E57" s="8">
        <v>7500</v>
      </c>
    </row>
    <row r="58" spans="2:5" x14ac:dyDescent="0.25">
      <c r="B58" s="13" t="s">
        <v>191</v>
      </c>
      <c r="C58" s="8">
        <v>7500</v>
      </c>
      <c r="D58" s="8"/>
      <c r="E58" s="8">
        <v>7500</v>
      </c>
    </row>
    <row r="59" spans="2:5" x14ac:dyDescent="0.25">
      <c r="B59" s="13" t="s">
        <v>192</v>
      </c>
      <c r="C59" s="8">
        <v>7500</v>
      </c>
      <c r="D59" s="8"/>
      <c r="E59" s="8">
        <v>7500</v>
      </c>
    </row>
    <row r="60" spans="2:5" x14ac:dyDescent="0.25">
      <c r="B60" s="13" t="s">
        <v>193</v>
      </c>
      <c r="C60" s="8">
        <v>7500</v>
      </c>
      <c r="D60" s="8"/>
      <c r="E60" s="8">
        <v>7500</v>
      </c>
    </row>
    <row r="61" spans="2:5" x14ac:dyDescent="0.25">
      <c r="B61" s="12" t="s">
        <v>58</v>
      </c>
      <c r="C61" s="8">
        <v>675650</v>
      </c>
      <c r="D61" s="8">
        <v>238242.09999999998</v>
      </c>
      <c r="E61" s="8">
        <v>437407.9</v>
      </c>
    </row>
    <row r="62" spans="2:5" x14ac:dyDescent="0.25">
      <c r="B62" s="13" t="s">
        <v>59</v>
      </c>
      <c r="C62" s="8">
        <v>75000</v>
      </c>
      <c r="D62" s="8">
        <v>14745.83</v>
      </c>
      <c r="E62" s="8">
        <v>60254.17</v>
      </c>
    </row>
    <row r="63" spans="2:5" x14ac:dyDescent="0.25">
      <c r="B63" s="13" t="s">
        <v>60</v>
      </c>
      <c r="C63" s="8">
        <v>256000</v>
      </c>
      <c r="D63" s="8">
        <v>138496.26999999999</v>
      </c>
      <c r="E63" s="8">
        <v>117503.73000000001</v>
      </c>
    </row>
    <row r="64" spans="2:5" x14ac:dyDescent="0.25">
      <c r="B64" s="13" t="s">
        <v>61</v>
      </c>
      <c r="C64" s="8">
        <v>110000</v>
      </c>
      <c r="D64" s="8">
        <v>10000</v>
      </c>
      <c r="E64" s="8">
        <v>100000</v>
      </c>
    </row>
    <row r="65" spans="2:5" x14ac:dyDescent="0.25">
      <c r="B65" s="13" t="s">
        <v>62</v>
      </c>
      <c r="C65" s="8">
        <v>75000</v>
      </c>
      <c r="D65" s="8">
        <v>75000</v>
      </c>
      <c r="E65" s="8">
        <v>0</v>
      </c>
    </row>
    <row r="66" spans="2:5" x14ac:dyDescent="0.25">
      <c r="B66" s="13" t="s">
        <v>174</v>
      </c>
      <c r="C66" s="8">
        <v>109650</v>
      </c>
      <c r="D66" s="8"/>
      <c r="E66" s="8">
        <v>109650</v>
      </c>
    </row>
    <row r="67" spans="2:5" x14ac:dyDescent="0.25">
      <c r="B67" s="13" t="s">
        <v>194</v>
      </c>
      <c r="C67" s="8">
        <v>50000</v>
      </c>
      <c r="D67" s="8"/>
      <c r="E67" s="8">
        <v>50000</v>
      </c>
    </row>
    <row r="68" spans="2:5" x14ac:dyDescent="0.25">
      <c r="B68" s="12" t="s">
        <v>66</v>
      </c>
      <c r="C68" s="8">
        <v>1200000</v>
      </c>
      <c r="D68" s="8">
        <v>511702.49</v>
      </c>
      <c r="E68" s="8">
        <v>688297.51</v>
      </c>
    </row>
    <row r="69" spans="2:5" x14ac:dyDescent="0.25">
      <c r="B69" s="13" t="s">
        <v>67</v>
      </c>
      <c r="C69" s="8">
        <v>600000</v>
      </c>
      <c r="D69" s="8">
        <v>315974.65000000002</v>
      </c>
      <c r="E69" s="8">
        <v>284025.34999999998</v>
      </c>
    </row>
    <row r="70" spans="2:5" x14ac:dyDescent="0.25">
      <c r="B70" s="13" t="s">
        <v>68</v>
      </c>
      <c r="C70" s="8">
        <v>600000</v>
      </c>
      <c r="D70" s="8">
        <v>195727.84</v>
      </c>
      <c r="E70" s="8">
        <v>404272.16000000003</v>
      </c>
    </row>
    <row r="71" spans="2:5" x14ac:dyDescent="0.25">
      <c r="B71" s="12" t="s">
        <v>30</v>
      </c>
      <c r="C71" s="8">
        <v>5325745</v>
      </c>
      <c r="D71" s="8">
        <v>416504.07999999996</v>
      </c>
      <c r="E71" s="8">
        <v>4909240.92</v>
      </c>
    </row>
    <row r="72" spans="2:5" x14ac:dyDescent="0.25">
      <c r="B72" s="13" t="s">
        <v>31</v>
      </c>
      <c r="C72" s="8">
        <v>217883</v>
      </c>
      <c r="D72" s="8">
        <v>82242.8</v>
      </c>
      <c r="E72" s="8">
        <v>135640.20000000001</v>
      </c>
    </row>
    <row r="73" spans="2:5" x14ac:dyDescent="0.25">
      <c r="B73" s="13" t="s">
        <v>32</v>
      </c>
      <c r="C73" s="8">
        <v>101787</v>
      </c>
      <c r="D73" s="8">
        <v>101787</v>
      </c>
      <c r="E73" s="8">
        <v>0</v>
      </c>
    </row>
    <row r="74" spans="2:5" x14ac:dyDescent="0.25">
      <c r="B74" s="13" t="s">
        <v>33</v>
      </c>
      <c r="C74" s="8">
        <v>393568</v>
      </c>
      <c r="D74" s="8">
        <v>45014</v>
      </c>
      <c r="E74" s="8">
        <v>348554</v>
      </c>
    </row>
    <row r="75" spans="2:5" x14ac:dyDescent="0.25">
      <c r="B75" s="13" t="s">
        <v>34</v>
      </c>
      <c r="C75" s="8">
        <v>38920</v>
      </c>
      <c r="D75" s="8">
        <v>38919.85</v>
      </c>
      <c r="E75" s="8">
        <v>0.15000000000145519</v>
      </c>
    </row>
    <row r="76" spans="2:5" x14ac:dyDescent="0.25">
      <c r="B76" s="13" t="s">
        <v>35</v>
      </c>
      <c r="C76" s="8">
        <v>3995000</v>
      </c>
      <c r="D76" s="8"/>
      <c r="E76" s="8">
        <v>3995000</v>
      </c>
    </row>
    <row r="77" spans="2:5" x14ac:dyDescent="0.25">
      <c r="B77" s="13" t="s">
        <v>36</v>
      </c>
      <c r="C77" s="8">
        <v>384672</v>
      </c>
      <c r="D77" s="8"/>
      <c r="E77" s="8">
        <v>384672</v>
      </c>
    </row>
    <row r="78" spans="2:5" x14ac:dyDescent="0.25">
      <c r="B78" s="13" t="s">
        <v>37</v>
      </c>
      <c r="C78" s="8">
        <v>193915</v>
      </c>
      <c r="D78" s="8">
        <v>148540.43</v>
      </c>
      <c r="E78" s="8">
        <v>45374.570000000007</v>
      </c>
    </row>
    <row r="79" spans="2:5" x14ac:dyDescent="0.25">
      <c r="B79" s="12" t="s">
        <v>38</v>
      </c>
      <c r="C79" s="8">
        <v>2767232</v>
      </c>
      <c r="D79" s="8">
        <v>1549317.4200000002</v>
      </c>
      <c r="E79" s="8">
        <v>1217914.58</v>
      </c>
    </row>
    <row r="80" spans="2:5" x14ac:dyDescent="0.25">
      <c r="B80" s="13" t="s">
        <v>33</v>
      </c>
      <c r="C80" s="8">
        <v>200000</v>
      </c>
      <c r="D80" s="8">
        <v>77887.73</v>
      </c>
      <c r="E80" s="8">
        <v>122112.27</v>
      </c>
    </row>
    <row r="81" spans="2:5" x14ac:dyDescent="0.25">
      <c r="B81" s="13" t="s">
        <v>35</v>
      </c>
      <c r="C81" s="8">
        <v>156931</v>
      </c>
      <c r="D81" s="8">
        <v>83597.41</v>
      </c>
      <c r="E81" s="8">
        <v>73333.59</v>
      </c>
    </row>
    <row r="82" spans="2:5" x14ac:dyDescent="0.25">
      <c r="B82" s="13" t="s">
        <v>39</v>
      </c>
      <c r="C82" s="8">
        <v>187838</v>
      </c>
      <c r="D82" s="8">
        <v>93825.69</v>
      </c>
      <c r="E82" s="8">
        <v>94012.31</v>
      </c>
    </row>
    <row r="83" spans="2:5" x14ac:dyDescent="0.25">
      <c r="B83" s="13" t="s">
        <v>40</v>
      </c>
      <c r="C83" s="8">
        <v>18455</v>
      </c>
      <c r="D83" s="8">
        <v>2897.3</v>
      </c>
      <c r="E83" s="8">
        <v>15557.7</v>
      </c>
    </row>
    <row r="84" spans="2:5" x14ac:dyDescent="0.25">
      <c r="B84" s="13" t="s">
        <v>41</v>
      </c>
      <c r="C84" s="8">
        <v>199659</v>
      </c>
      <c r="D84" s="8">
        <v>95680.37</v>
      </c>
      <c r="E84" s="8">
        <v>103978.63</v>
      </c>
    </row>
    <row r="85" spans="2:5" x14ac:dyDescent="0.25">
      <c r="B85" s="13" t="s">
        <v>42</v>
      </c>
      <c r="C85" s="8">
        <v>133925</v>
      </c>
      <c r="D85" s="8">
        <v>36549.56</v>
      </c>
      <c r="E85" s="8">
        <v>97375.44</v>
      </c>
    </row>
    <row r="86" spans="2:5" x14ac:dyDescent="0.25">
      <c r="B86" s="13" t="s">
        <v>43</v>
      </c>
      <c r="C86" s="8">
        <v>101437</v>
      </c>
      <c r="D86" s="8">
        <v>43471.44</v>
      </c>
      <c r="E86" s="8">
        <v>57965.56</v>
      </c>
    </row>
    <row r="87" spans="2:5" x14ac:dyDescent="0.25">
      <c r="B87" s="13" t="s">
        <v>44</v>
      </c>
      <c r="C87" s="8">
        <v>200000</v>
      </c>
      <c r="D87" s="8">
        <v>121044.9</v>
      </c>
      <c r="E87" s="8">
        <v>78955.100000000006</v>
      </c>
    </row>
    <row r="88" spans="2:5" x14ac:dyDescent="0.25">
      <c r="B88" s="13" t="s">
        <v>45</v>
      </c>
      <c r="C88" s="8">
        <v>200000</v>
      </c>
      <c r="D88" s="8">
        <v>93361.24</v>
      </c>
      <c r="E88" s="8">
        <v>106638.76</v>
      </c>
    </row>
    <row r="89" spans="2:5" x14ac:dyDescent="0.25">
      <c r="B89" s="13" t="s">
        <v>46</v>
      </c>
      <c r="C89" s="8">
        <v>200000</v>
      </c>
      <c r="D89" s="8">
        <v>166842.81</v>
      </c>
      <c r="E89" s="8">
        <v>33157.19</v>
      </c>
    </row>
    <row r="90" spans="2:5" x14ac:dyDescent="0.25">
      <c r="B90" s="13" t="s">
        <v>47</v>
      </c>
      <c r="C90" s="8">
        <v>145977</v>
      </c>
      <c r="D90" s="8">
        <v>78845.23</v>
      </c>
      <c r="E90" s="8">
        <v>67131.77</v>
      </c>
    </row>
    <row r="91" spans="2:5" x14ac:dyDescent="0.25">
      <c r="B91" s="13" t="s">
        <v>48</v>
      </c>
      <c r="C91" s="8">
        <v>200000</v>
      </c>
      <c r="D91" s="8">
        <v>194961.31</v>
      </c>
      <c r="E91" s="8">
        <v>5038.6900000000023</v>
      </c>
    </row>
    <row r="92" spans="2:5" x14ac:dyDescent="0.25">
      <c r="B92" s="13" t="s">
        <v>49</v>
      </c>
      <c r="C92" s="8">
        <v>200000</v>
      </c>
      <c r="D92" s="8">
        <v>135430.88</v>
      </c>
      <c r="E92" s="8">
        <v>64569.119999999995</v>
      </c>
    </row>
    <row r="93" spans="2:5" x14ac:dyDescent="0.25">
      <c r="B93" s="13" t="s">
        <v>50</v>
      </c>
      <c r="C93" s="8">
        <v>194776</v>
      </c>
      <c r="D93" s="8">
        <v>108189.98</v>
      </c>
      <c r="E93" s="8">
        <v>86586.02</v>
      </c>
    </row>
    <row r="94" spans="2:5" x14ac:dyDescent="0.25">
      <c r="B94" s="13" t="s">
        <v>51</v>
      </c>
      <c r="C94" s="8">
        <v>200000</v>
      </c>
      <c r="D94" s="8">
        <v>129053.81</v>
      </c>
      <c r="E94" s="8">
        <v>70946.19</v>
      </c>
    </row>
    <row r="95" spans="2:5" x14ac:dyDescent="0.25">
      <c r="B95" s="13" t="s">
        <v>52</v>
      </c>
      <c r="C95" s="8">
        <v>120371</v>
      </c>
      <c r="D95" s="8">
        <v>87677.759999999995</v>
      </c>
      <c r="E95" s="8">
        <v>32693.240000000005</v>
      </c>
    </row>
    <row r="96" spans="2:5" x14ac:dyDescent="0.25">
      <c r="B96" s="13" t="s">
        <v>53</v>
      </c>
      <c r="C96" s="8">
        <v>107863</v>
      </c>
      <c r="D96" s="8"/>
      <c r="E96" s="8">
        <v>107863</v>
      </c>
    </row>
    <row r="97" spans="1:5" x14ac:dyDescent="0.25">
      <c r="B97" s="11" t="s">
        <v>2</v>
      </c>
      <c r="C97" s="8">
        <v>4464276</v>
      </c>
      <c r="D97" s="8"/>
      <c r="E97" s="8">
        <v>4464276</v>
      </c>
    </row>
    <row r="98" spans="1:5" x14ac:dyDescent="0.25">
      <c r="B98" s="12" t="s">
        <v>72</v>
      </c>
      <c r="C98" s="8">
        <v>2500000</v>
      </c>
      <c r="D98" s="8"/>
      <c r="E98" s="8">
        <v>2500000</v>
      </c>
    </row>
    <row r="99" spans="1:5" x14ac:dyDescent="0.25">
      <c r="B99" s="13" t="s">
        <v>74</v>
      </c>
      <c r="C99" s="8">
        <v>2500000</v>
      </c>
      <c r="D99" s="8"/>
      <c r="E99" s="8">
        <v>2500000</v>
      </c>
    </row>
    <row r="100" spans="1:5" x14ac:dyDescent="0.25">
      <c r="B100" s="12" t="s">
        <v>73</v>
      </c>
      <c r="C100" s="8">
        <v>500000</v>
      </c>
      <c r="D100" s="8"/>
      <c r="E100" s="8">
        <v>500000</v>
      </c>
    </row>
    <row r="101" spans="1:5" x14ac:dyDescent="0.25">
      <c r="B101" s="13" t="s">
        <v>75</v>
      </c>
      <c r="C101" s="8">
        <v>500000</v>
      </c>
      <c r="D101" s="8"/>
      <c r="E101" s="8">
        <v>500000</v>
      </c>
    </row>
    <row r="102" spans="1:5" x14ac:dyDescent="0.25">
      <c r="B102" s="12" t="s">
        <v>21</v>
      </c>
      <c r="C102" s="8">
        <v>1464276</v>
      </c>
      <c r="D102" s="8"/>
      <c r="E102" s="8">
        <v>1464276</v>
      </c>
    </row>
    <row r="103" spans="1:5" x14ac:dyDescent="0.25">
      <c r="B103" s="13" t="s">
        <v>24</v>
      </c>
      <c r="C103" s="8">
        <v>326740</v>
      </c>
      <c r="D103" s="8"/>
      <c r="E103" s="8">
        <v>326740</v>
      </c>
    </row>
    <row r="104" spans="1:5" x14ac:dyDescent="0.25">
      <c r="B104" s="13" t="s">
        <v>25</v>
      </c>
      <c r="C104" s="8">
        <v>260000</v>
      </c>
      <c r="D104" s="8"/>
      <c r="E104" s="8">
        <v>260000</v>
      </c>
    </row>
    <row r="105" spans="1:5" x14ac:dyDescent="0.25">
      <c r="B105" s="13" t="s">
        <v>23</v>
      </c>
      <c r="C105" s="8">
        <v>877536</v>
      </c>
      <c r="D105" s="8"/>
      <c r="E105" s="8">
        <v>877536</v>
      </c>
    </row>
    <row r="106" spans="1:5" x14ac:dyDescent="0.25">
      <c r="A106" s="11" t="s">
        <v>94</v>
      </c>
      <c r="C106" s="8">
        <v>19830665</v>
      </c>
      <c r="D106" s="8">
        <v>4505342.8099999996</v>
      </c>
      <c r="E106" s="8">
        <v>15325322.189999996</v>
      </c>
    </row>
    <row r="107" spans="1:5" x14ac:dyDescent="0.25">
      <c r="A107" s="11" t="s">
        <v>95</v>
      </c>
      <c r="B107" s="11" t="s">
        <v>1</v>
      </c>
      <c r="C107" s="8">
        <v>7545137</v>
      </c>
      <c r="D107" s="8">
        <v>2856649.2799999993</v>
      </c>
      <c r="E107" s="8">
        <v>4688487.7200000007</v>
      </c>
    </row>
    <row r="108" spans="1:5" x14ac:dyDescent="0.25">
      <c r="B108" s="12" t="s">
        <v>96</v>
      </c>
      <c r="C108" s="8">
        <v>6545137</v>
      </c>
      <c r="D108" s="8">
        <v>2842288.1899999995</v>
      </c>
      <c r="E108" s="8">
        <v>3702848.8100000005</v>
      </c>
    </row>
    <row r="109" spans="1:5" x14ac:dyDescent="0.25">
      <c r="B109" s="13" t="s">
        <v>23</v>
      </c>
      <c r="C109" s="8">
        <v>294350</v>
      </c>
      <c r="D109" s="8">
        <v>179012.18</v>
      </c>
      <c r="E109" s="8">
        <v>115337.82</v>
      </c>
    </row>
    <row r="110" spans="1:5" x14ac:dyDescent="0.25">
      <c r="B110" s="13" t="s">
        <v>31</v>
      </c>
      <c r="C110" s="8">
        <v>525000</v>
      </c>
      <c r="D110" s="8">
        <v>112899.91</v>
      </c>
      <c r="E110" s="8">
        <v>412100.08999999997</v>
      </c>
    </row>
    <row r="111" spans="1:5" x14ac:dyDescent="0.25">
      <c r="B111" s="13" t="s">
        <v>80</v>
      </c>
      <c r="C111" s="8">
        <v>257465</v>
      </c>
      <c r="D111" s="8">
        <v>106191</v>
      </c>
      <c r="E111" s="8">
        <v>151274</v>
      </c>
    </row>
    <row r="112" spans="1:5" x14ac:dyDescent="0.25">
      <c r="B112" s="13" t="s">
        <v>97</v>
      </c>
      <c r="C112" s="8">
        <v>45000</v>
      </c>
      <c r="D112" s="8">
        <v>33295.51</v>
      </c>
      <c r="E112" s="8">
        <v>11704.489999999998</v>
      </c>
    </row>
    <row r="113" spans="2:5" x14ac:dyDescent="0.25">
      <c r="B113" s="13" t="s">
        <v>98</v>
      </c>
      <c r="C113" s="8">
        <v>90000</v>
      </c>
      <c r="D113" s="8">
        <v>67500</v>
      </c>
      <c r="E113" s="8">
        <v>22500</v>
      </c>
    </row>
    <row r="114" spans="2:5" x14ac:dyDescent="0.25">
      <c r="B114" s="13" t="s">
        <v>99</v>
      </c>
      <c r="C114" s="8">
        <v>85000</v>
      </c>
      <c r="D114" s="8">
        <v>63750</v>
      </c>
      <c r="E114" s="8">
        <v>21250</v>
      </c>
    </row>
    <row r="115" spans="2:5" x14ac:dyDescent="0.25">
      <c r="B115" s="13" t="s">
        <v>100</v>
      </c>
      <c r="C115" s="8">
        <v>70000</v>
      </c>
      <c r="D115" s="8">
        <v>47312.51</v>
      </c>
      <c r="E115" s="8">
        <v>22687.489999999998</v>
      </c>
    </row>
    <row r="116" spans="2:5" x14ac:dyDescent="0.25">
      <c r="B116" s="13" t="s">
        <v>101</v>
      </c>
      <c r="C116" s="8">
        <v>75000</v>
      </c>
      <c r="D116" s="8">
        <v>56250</v>
      </c>
      <c r="E116" s="8">
        <v>18750</v>
      </c>
    </row>
    <row r="117" spans="2:5" x14ac:dyDescent="0.25">
      <c r="B117" s="13" t="s">
        <v>102</v>
      </c>
      <c r="C117" s="8">
        <v>160000</v>
      </c>
      <c r="D117" s="8">
        <v>105725</v>
      </c>
      <c r="E117" s="8">
        <v>54275</v>
      </c>
    </row>
    <row r="118" spans="2:5" x14ac:dyDescent="0.25">
      <c r="B118" s="13" t="s">
        <v>103</v>
      </c>
      <c r="C118" s="8">
        <v>60000</v>
      </c>
      <c r="D118" s="8">
        <v>45000</v>
      </c>
      <c r="E118" s="8">
        <v>15000</v>
      </c>
    </row>
    <row r="119" spans="2:5" x14ac:dyDescent="0.25">
      <c r="B119" s="13" t="s">
        <v>104</v>
      </c>
      <c r="C119" s="8">
        <v>65000</v>
      </c>
      <c r="D119" s="8">
        <v>35203</v>
      </c>
      <c r="E119" s="8">
        <v>29797</v>
      </c>
    </row>
    <row r="120" spans="2:5" x14ac:dyDescent="0.25">
      <c r="B120" s="13" t="s">
        <v>105</v>
      </c>
      <c r="C120" s="8">
        <v>107465</v>
      </c>
      <c r="D120" s="8">
        <v>107465</v>
      </c>
      <c r="E120" s="8">
        <v>0</v>
      </c>
    </row>
    <row r="121" spans="2:5" x14ac:dyDescent="0.25">
      <c r="B121" s="13" t="s">
        <v>106</v>
      </c>
      <c r="C121" s="8">
        <v>70000</v>
      </c>
      <c r="D121" s="8">
        <v>52500</v>
      </c>
      <c r="E121" s="8">
        <v>17500</v>
      </c>
    </row>
    <row r="122" spans="2:5" x14ac:dyDescent="0.25">
      <c r="B122" s="13" t="s">
        <v>107</v>
      </c>
      <c r="C122" s="8">
        <v>75000</v>
      </c>
      <c r="D122" s="8">
        <v>56250</v>
      </c>
      <c r="E122" s="8">
        <v>18750</v>
      </c>
    </row>
    <row r="123" spans="2:5" x14ac:dyDescent="0.25">
      <c r="B123" s="13" t="s">
        <v>108</v>
      </c>
      <c r="C123" s="8">
        <v>170000</v>
      </c>
      <c r="D123" s="8">
        <v>127501</v>
      </c>
      <c r="E123" s="8">
        <v>42499</v>
      </c>
    </row>
    <row r="124" spans="2:5" x14ac:dyDescent="0.25">
      <c r="B124" s="13" t="s">
        <v>109</v>
      </c>
      <c r="C124" s="8">
        <v>370000</v>
      </c>
      <c r="D124" s="8">
        <v>197923</v>
      </c>
      <c r="E124" s="8">
        <v>172077</v>
      </c>
    </row>
    <row r="125" spans="2:5" x14ac:dyDescent="0.25">
      <c r="B125" s="13" t="s">
        <v>110</v>
      </c>
      <c r="C125" s="8">
        <v>85000</v>
      </c>
      <c r="D125" s="8">
        <v>62814</v>
      </c>
      <c r="E125" s="8">
        <v>22186</v>
      </c>
    </row>
    <row r="126" spans="2:5" x14ac:dyDescent="0.25">
      <c r="B126" s="13" t="s">
        <v>111</v>
      </c>
      <c r="C126" s="8">
        <v>35000</v>
      </c>
      <c r="D126" s="8">
        <v>26251</v>
      </c>
      <c r="E126" s="8">
        <v>8749</v>
      </c>
    </row>
    <row r="127" spans="2:5" x14ac:dyDescent="0.25">
      <c r="B127" s="13" t="s">
        <v>112</v>
      </c>
      <c r="C127" s="8">
        <v>10000</v>
      </c>
      <c r="D127" s="8">
        <v>7500</v>
      </c>
      <c r="E127" s="8">
        <v>2500</v>
      </c>
    </row>
    <row r="128" spans="2:5" x14ac:dyDescent="0.25">
      <c r="B128" s="13" t="s">
        <v>113</v>
      </c>
      <c r="C128" s="8">
        <v>90000</v>
      </c>
      <c r="D128" s="8">
        <v>36345.61</v>
      </c>
      <c r="E128" s="8">
        <v>53654.39</v>
      </c>
    </row>
    <row r="129" spans="2:5" x14ac:dyDescent="0.25">
      <c r="B129" s="13" t="s">
        <v>114</v>
      </c>
      <c r="C129" s="8">
        <v>60000</v>
      </c>
      <c r="D129" s="8">
        <v>45000</v>
      </c>
      <c r="E129" s="8">
        <v>15000</v>
      </c>
    </row>
    <row r="130" spans="2:5" x14ac:dyDescent="0.25">
      <c r="B130" s="13" t="s">
        <v>115</v>
      </c>
      <c r="C130" s="8">
        <v>140000</v>
      </c>
      <c r="D130" s="8">
        <v>24604.69</v>
      </c>
      <c r="E130" s="8">
        <v>115395.31</v>
      </c>
    </row>
    <row r="131" spans="2:5" x14ac:dyDescent="0.25">
      <c r="B131" s="13" t="s">
        <v>116</v>
      </c>
      <c r="C131" s="8">
        <v>128600</v>
      </c>
      <c r="D131" s="8">
        <v>69696</v>
      </c>
      <c r="E131" s="8">
        <v>58904</v>
      </c>
    </row>
    <row r="132" spans="2:5" x14ac:dyDescent="0.25">
      <c r="B132" s="13" t="s">
        <v>117</v>
      </c>
      <c r="C132" s="8">
        <v>299048</v>
      </c>
      <c r="D132" s="8">
        <v>207555.16</v>
      </c>
      <c r="E132" s="8">
        <v>91492.84</v>
      </c>
    </row>
    <row r="133" spans="2:5" x14ac:dyDescent="0.25">
      <c r="B133" s="13" t="s">
        <v>118</v>
      </c>
      <c r="C133" s="8">
        <v>55000</v>
      </c>
      <c r="D133" s="8">
        <v>17911.96</v>
      </c>
      <c r="E133" s="8">
        <v>37088.04</v>
      </c>
    </row>
    <row r="134" spans="2:5" x14ac:dyDescent="0.25">
      <c r="B134" s="13" t="s">
        <v>119</v>
      </c>
      <c r="C134" s="8">
        <v>1315000</v>
      </c>
      <c r="D134" s="8">
        <v>23878.1</v>
      </c>
      <c r="E134" s="8">
        <v>1291121.8999999999</v>
      </c>
    </row>
    <row r="135" spans="2:5" x14ac:dyDescent="0.25">
      <c r="B135" s="13" t="s">
        <v>120</v>
      </c>
      <c r="C135" s="8">
        <v>230000</v>
      </c>
      <c r="D135" s="8">
        <v>134723.67000000001</v>
      </c>
      <c r="E135" s="8">
        <v>95276.329999999987</v>
      </c>
    </row>
    <row r="136" spans="2:5" x14ac:dyDescent="0.25">
      <c r="B136" s="13" t="s">
        <v>121</v>
      </c>
      <c r="C136" s="8">
        <v>242209</v>
      </c>
      <c r="D136" s="8">
        <v>136656.92000000001</v>
      </c>
      <c r="E136" s="8">
        <v>105552.07999999999</v>
      </c>
    </row>
    <row r="137" spans="2:5" x14ac:dyDescent="0.25">
      <c r="B137" s="13" t="s">
        <v>122</v>
      </c>
      <c r="C137" s="8">
        <v>210000</v>
      </c>
      <c r="D137" s="8">
        <v>108018.84</v>
      </c>
      <c r="E137" s="8">
        <v>101981.16</v>
      </c>
    </row>
    <row r="138" spans="2:5" x14ac:dyDescent="0.25">
      <c r="B138" s="13" t="s">
        <v>123</v>
      </c>
      <c r="C138" s="8">
        <v>190000</v>
      </c>
      <c r="D138" s="8">
        <v>88028.800000000003</v>
      </c>
      <c r="E138" s="8">
        <v>101971.2</v>
      </c>
    </row>
    <row r="139" spans="2:5" x14ac:dyDescent="0.25">
      <c r="B139" s="13" t="s">
        <v>124</v>
      </c>
      <c r="C139" s="8">
        <v>35000</v>
      </c>
      <c r="D139" s="8">
        <v>11802.86</v>
      </c>
      <c r="E139" s="8">
        <v>23197.14</v>
      </c>
    </row>
    <row r="140" spans="2:5" x14ac:dyDescent="0.25">
      <c r="B140" s="13" t="s">
        <v>125</v>
      </c>
      <c r="C140" s="8">
        <v>216000</v>
      </c>
      <c r="D140" s="8">
        <v>67067.77</v>
      </c>
      <c r="E140" s="8">
        <v>148932.22999999998</v>
      </c>
    </row>
    <row r="141" spans="2:5" x14ac:dyDescent="0.25">
      <c r="B141" s="13" t="s">
        <v>126</v>
      </c>
      <c r="C141" s="8">
        <v>75000</v>
      </c>
      <c r="D141" s="8">
        <v>47958.28</v>
      </c>
      <c r="E141" s="8">
        <v>27041.72</v>
      </c>
    </row>
    <row r="142" spans="2:5" x14ac:dyDescent="0.25">
      <c r="B142" s="13" t="s">
        <v>127</v>
      </c>
      <c r="C142" s="8">
        <v>100000</v>
      </c>
      <c r="D142" s="8">
        <v>62306.239999999998</v>
      </c>
      <c r="E142" s="8">
        <v>37693.760000000002</v>
      </c>
    </row>
    <row r="143" spans="2:5" x14ac:dyDescent="0.25">
      <c r="B143" s="13" t="s">
        <v>128</v>
      </c>
      <c r="C143" s="8">
        <v>100000</v>
      </c>
      <c r="D143" s="8">
        <v>50556.86</v>
      </c>
      <c r="E143" s="8">
        <v>49443.14</v>
      </c>
    </row>
    <row r="144" spans="2:5" x14ac:dyDescent="0.25">
      <c r="B144" s="13" t="s">
        <v>129</v>
      </c>
      <c r="C144" s="8">
        <v>135000</v>
      </c>
      <c r="D144" s="8">
        <v>88030.88</v>
      </c>
      <c r="E144" s="8">
        <v>46969.119999999995</v>
      </c>
    </row>
    <row r="145" spans="1:5" x14ac:dyDescent="0.25">
      <c r="B145" s="13" t="s">
        <v>130</v>
      </c>
      <c r="C145" s="8">
        <v>100000</v>
      </c>
      <c r="D145" s="8">
        <v>57121.22</v>
      </c>
      <c r="E145" s="8">
        <v>42878.78</v>
      </c>
    </row>
    <row r="146" spans="1:5" x14ac:dyDescent="0.25">
      <c r="B146" s="13" t="s">
        <v>131</v>
      </c>
      <c r="C146" s="8">
        <v>50000</v>
      </c>
      <c r="D146" s="8">
        <v>16798.93</v>
      </c>
      <c r="E146" s="8">
        <v>33201.07</v>
      </c>
    </row>
    <row r="147" spans="1:5" x14ac:dyDescent="0.25">
      <c r="B147" s="13" t="s">
        <v>5</v>
      </c>
      <c r="C147" s="8">
        <v>125000</v>
      </c>
      <c r="D147" s="8">
        <v>57882.29</v>
      </c>
      <c r="E147" s="8">
        <v>67117.709999999992</v>
      </c>
    </row>
    <row r="148" spans="1:5" x14ac:dyDescent="0.25">
      <c r="B148" s="12" t="s">
        <v>132</v>
      </c>
      <c r="C148" s="8">
        <v>1000000</v>
      </c>
      <c r="D148" s="8"/>
      <c r="E148" s="8">
        <v>1000000</v>
      </c>
    </row>
    <row r="149" spans="1:5" x14ac:dyDescent="0.25">
      <c r="B149" s="13" t="s">
        <v>133</v>
      </c>
      <c r="C149" s="8">
        <v>1000000</v>
      </c>
      <c r="D149" s="8"/>
      <c r="E149" s="8">
        <v>1000000</v>
      </c>
    </row>
    <row r="150" spans="1:5" x14ac:dyDescent="0.25">
      <c r="B150" s="12" t="s">
        <v>195</v>
      </c>
      <c r="C150" s="8">
        <v>0</v>
      </c>
      <c r="D150" s="8">
        <v>14361.09</v>
      </c>
      <c r="E150" s="8">
        <v>-14361.09</v>
      </c>
    </row>
    <row r="151" spans="1:5" x14ac:dyDescent="0.25">
      <c r="B151" s="13" t="s">
        <v>195</v>
      </c>
      <c r="C151" s="8">
        <v>0</v>
      </c>
      <c r="D151" s="8">
        <v>14361.09</v>
      </c>
      <c r="E151" s="8">
        <v>-14361.09</v>
      </c>
    </row>
    <row r="152" spans="1:5" x14ac:dyDescent="0.25">
      <c r="A152" s="11" t="s">
        <v>161</v>
      </c>
      <c r="C152" s="8">
        <v>7545137</v>
      </c>
      <c r="D152" s="8">
        <v>2856649.2799999993</v>
      </c>
      <c r="E152" s="8">
        <v>4688487.7200000007</v>
      </c>
    </row>
    <row r="153" spans="1:5" x14ac:dyDescent="0.25">
      <c r="A153" s="11" t="s">
        <v>134</v>
      </c>
      <c r="B153" s="11" t="s">
        <v>1</v>
      </c>
      <c r="C153" s="8">
        <v>4420000</v>
      </c>
      <c r="D153" s="8">
        <v>407461.57</v>
      </c>
      <c r="E153" s="8">
        <v>4012538.43</v>
      </c>
    </row>
    <row r="154" spans="1:5" x14ac:dyDescent="0.25">
      <c r="B154" s="12" t="s">
        <v>137</v>
      </c>
      <c r="C154" s="8">
        <v>420000</v>
      </c>
      <c r="D154" s="8">
        <v>407461.57</v>
      </c>
      <c r="E154" s="8">
        <v>12538.430000000004</v>
      </c>
    </row>
    <row r="155" spans="1:5" x14ac:dyDescent="0.25">
      <c r="B155" s="13" t="s">
        <v>39</v>
      </c>
      <c r="C155" s="8">
        <v>35000</v>
      </c>
      <c r="D155" s="8">
        <v>34857.85</v>
      </c>
      <c r="E155" s="8">
        <v>142.15000000000146</v>
      </c>
    </row>
    <row r="156" spans="1:5" x14ac:dyDescent="0.25">
      <c r="B156" s="13" t="s">
        <v>40</v>
      </c>
      <c r="C156" s="8">
        <v>35000</v>
      </c>
      <c r="D156" s="8">
        <v>35000</v>
      </c>
      <c r="E156" s="8">
        <v>0</v>
      </c>
    </row>
    <row r="157" spans="1:5" x14ac:dyDescent="0.25">
      <c r="B157" s="13" t="s">
        <v>46</v>
      </c>
      <c r="C157" s="8">
        <v>35000</v>
      </c>
      <c r="D157" s="8">
        <v>35000</v>
      </c>
      <c r="E157" s="8">
        <v>0</v>
      </c>
    </row>
    <row r="158" spans="1:5" x14ac:dyDescent="0.25">
      <c r="B158" s="13" t="s">
        <v>51</v>
      </c>
      <c r="C158" s="8">
        <v>35000</v>
      </c>
      <c r="D158" s="8">
        <v>34903.71</v>
      </c>
      <c r="E158" s="8">
        <v>96.290000000000873</v>
      </c>
    </row>
    <row r="159" spans="1:5" x14ac:dyDescent="0.25">
      <c r="B159" s="13" t="s">
        <v>52</v>
      </c>
      <c r="C159" s="8">
        <v>35000</v>
      </c>
      <c r="D159" s="8">
        <v>35000</v>
      </c>
      <c r="E159" s="8">
        <v>0</v>
      </c>
    </row>
    <row r="160" spans="1:5" x14ac:dyDescent="0.25">
      <c r="B160" s="13" t="s">
        <v>115</v>
      </c>
      <c r="C160" s="8">
        <v>35000</v>
      </c>
      <c r="D160" s="8">
        <v>28615.79</v>
      </c>
      <c r="E160" s="8">
        <v>6384.2099999999991</v>
      </c>
    </row>
    <row r="161" spans="1:5" x14ac:dyDescent="0.25">
      <c r="B161" s="13" t="s">
        <v>121</v>
      </c>
      <c r="C161" s="8">
        <v>35000</v>
      </c>
      <c r="D161" s="8">
        <v>29388.44</v>
      </c>
      <c r="E161" s="8">
        <v>5611.5600000000013</v>
      </c>
    </row>
    <row r="162" spans="1:5" x14ac:dyDescent="0.25">
      <c r="B162" s="13" t="s">
        <v>138</v>
      </c>
      <c r="C162" s="8">
        <v>35000</v>
      </c>
      <c r="D162" s="8">
        <v>34999.949999999997</v>
      </c>
      <c r="E162" s="8">
        <v>5.0000000002910383E-2</v>
      </c>
    </row>
    <row r="163" spans="1:5" x14ac:dyDescent="0.25">
      <c r="B163" s="13" t="s">
        <v>139</v>
      </c>
      <c r="C163" s="8">
        <v>35000</v>
      </c>
      <c r="D163" s="8">
        <v>35000</v>
      </c>
      <c r="E163" s="8">
        <v>0</v>
      </c>
    </row>
    <row r="164" spans="1:5" x14ac:dyDescent="0.25">
      <c r="B164" s="13" t="s">
        <v>140</v>
      </c>
      <c r="C164" s="8">
        <v>35000</v>
      </c>
      <c r="D164" s="8">
        <v>35000</v>
      </c>
      <c r="E164" s="8">
        <v>0</v>
      </c>
    </row>
    <row r="165" spans="1:5" x14ac:dyDescent="0.25">
      <c r="B165" s="13" t="s">
        <v>141</v>
      </c>
      <c r="C165" s="8">
        <v>35000</v>
      </c>
      <c r="D165" s="8">
        <v>34695.83</v>
      </c>
      <c r="E165" s="8">
        <v>304.16999999999825</v>
      </c>
    </row>
    <row r="166" spans="1:5" x14ac:dyDescent="0.25">
      <c r="B166" s="13" t="s">
        <v>142</v>
      </c>
      <c r="C166" s="8">
        <v>35000</v>
      </c>
      <c r="D166" s="8">
        <v>35000</v>
      </c>
      <c r="E166" s="8">
        <v>0</v>
      </c>
    </row>
    <row r="167" spans="1:5" x14ac:dyDescent="0.25">
      <c r="B167" s="12" t="s">
        <v>143</v>
      </c>
      <c r="C167" s="8">
        <v>4000000</v>
      </c>
      <c r="D167" s="8"/>
      <c r="E167" s="8">
        <v>4000000</v>
      </c>
    </row>
    <row r="168" spans="1:5" x14ac:dyDescent="0.25">
      <c r="B168" s="13" t="s">
        <v>143</v>
      </c>
      <c r="C168" s="8">
        <v>4000000</v>
      </c>
      <c r="D168" s="8"/>
      <c r="E168" s="8">
        <v>4000000</v>
      </c>
    </row>
    <row r="169" spans="1:5" x14ac:dyDescent="0.25">
      <c r="B169" s="11" t="s">
        <v>2</v>
      </c>
      <c r="C169" s="8">
        <v>40800</v>
      </c>
      <c r="D169" s="8"/>
      <c r="E169" s="8">
        <v>40800</v>
      </c>
    </row>
    <row r="170" spans="1:5" x14ac:dyDescent="0.25">
      <c r="B170" s="12" t="s">
        <v>135</v>
      </c>
      <c r="C170" s="8">
        <v>40800</v>
      </c>
      <c r="D170" s="8"/>
      <c r="E170" s="8">
        <v>40800</v>
      </c>
    </row>
    <row r="171" spans="1:5" x14ac:dyDescent="0.25">
      <c r="B171" s="13" t="s">
        <v>136</v>
      </c>
      <c r="C171" s="8">
        <v>40800</v>
      </c>
      <c r="D171" s="8"/>
      <c r="E171" s="8">
        <v>40800</v>
      </c>
    </row>
    <row r="172" spans="1:5" x14ac:dyDescent="0.25">
      <c r="A172" s="11" t="s">
        <v>162</v>
      </c>
      <c r="C172" s="8">
        <v>4460800</v>
      </c>
      <c r="D172" s="8">
        <v>407461.57</v>
      </c>
      <c r="E172" s="8">
        <v>4053338.43</v>
      </c>
    </row>
    <row r="173" spans="1:5" x14ac:dyDescent="0.25">
      <c r="A173" s="11" t="s">
        <v>144</v>
      </c>
      <c r="B173" s="11" t="s">
        <v>1</v>
      </c>
      <c r="C173" s="8">
        <v>4727329.3</v>
      </c>
      <c r="D173" s="8">
        <v>1316526.56</v>
      </c>
      <c r="E173" s="8">
        <v>3410802.74</v>
      </c>
    </row>
    <row r="174" spans="1:5" x14ac:dyDescent="0.25">
      <c r="B174" s="12" t="s">
        <v>145</v>
      </c>
      <c r="C174" s="8">
        <v>320000</v>
      </c>
      <c r="D174" s="8">
        <v>200000</v>
      </c>
      <c r="E174" s="8">
        <v>120000</v>
      </c>
    </row>
    <row r="175" spans="1:5" x14ac:dyDescent="0.25">
      <c r="B175" s="13" t="s">
        <v>146</v>
      </c>
      <c r="C175" s="8">
        <v>320000</v>
      </c>
      <c r="D175" s="8">
        <v>200000</v>
      </c>
      <c r="E175" s="8">
        <v>120000</v>
      </c>
    </row>
    <row r="176" spans="1:5" x14ac:dyDescent="0.25">
      <c r="B176" s="12" t="s">
        <v>147</v>
      </c>
      <c r="C176" s="8">
        <v>126000</v>
      </c>
      <c r="D176" s="8">
        <v>102595.31</v>
      </c>
      <c r="E176" s="8">
        <v>23404.690000000002</v>
      </c>
    </row>
    <row r="177" spans="2:5" x14ac:dyDescent="0.25">
      <c r="B177" s="13" t="s">
        <v>22</v>
      </c>
      <c r="C177" s="8">
        <v>126000</v>
      </c>
      <c r="D177" s="8">
        <v>102595.31</v>
      </c>
      <c r="E177" s="8">
        <v>23404.690000000002</v>
      </c>
    </row>
    <row r="178" spans="2:5" x14ac:dyDescent="0.25">
      <c r="B178" s="12" t="s">
        <v>148</v>
      </c>
      <c r="C178" s="8">
        <v>29500</v>
      </c>
      <c r="D178" s="8"/>
      <c r="E178" s="8">
        <v>29500</v>
      </c>
    </row>
    <row r="179" spans="2:5" x14ac:dyDescent="0.25">
      <c r="B179" s="13" t="s">
        <v>23</v>
      </c>
      <c r="C179" s="8">
        <v>29500</v>
      </c>
      <c r="D179" s="8"/>
      <c r="E179" s="8">
        <v>29500</v>
      </c>
    </row>
    <row r="180" spans="2:5" x14ac:dyDescent="0.25">
      <c r="B180" s="12" t="s">
        <v>150</v>
      </c>
      <c r="C180" s="8">
        <v>200000</v>
      </c>
      <c r="D180" s="8">
        <v>66229</v>
      </c>
      <c r="E180" s="8">
        <v>133771</v>
      </c>
    </row>
    <row r="181" spans="2:5" x14ac:dyDescent="0.25">
      <c r="B181" s="13" t="s">
        <v>23</v>
      </c>
      <c r="C181" s="8">
        <v>200000</v>
      </c>
      <c r="D181" s="8">
        <v>66229</v>
      </c>
      <c r="E181" s="8">
        <v>133771</v>
      </c>
    </row>
    <row r="182" spans="2:5" x14ac:dyDescent="0.25">
      <c r="B182" s="12" t="s">
        <v>151</v>
      </c>
      <c r="C182" s="8">
        <v>200000</v>
      </c>
      <c r="D182" s="8">
        <v>115238.36</v>
      </c>
      <c r="E182" s="8">
        <v>84761.64</v>
      </c>
    </row>
    <row r="183" spans="2:5" x14ac:dyDescent="0.25">
      <c r="B183" s="13" t="s">
        <v>152</v>
      </c>
      <c r="C183" s="8">
        <v>200000</v>
      </c>
      <c r="D183" s="8">
        <v>115238.36</v>
      </c>
      <c r="E183" s="8">
        <v>84761.64</v>
      </c>
    </row>
    <row r="184" spans="2:5" x14ac:dyDescent="0.25">
      <c r="B184" s="12" t="s">
        <v>153</v>
      </c>
      <c r="C184" s="8">
        <v>553825.72000000009</v>
      </c>
      <c r="D184" s="8">
        <v>228141.87</v>
      </c>
      <c r="E184" s="8">
        <v>325683.84999999998</v>
      </c>
    </row>
    <row r="185" spans="2:5" x14ac:dyDescent="0.25">
      <c r="B185" s="13" t="s">
        <v>23</v>
      </c>
      <c r="C185" s="8">
        <v>549455</v>
      </c>
      <c r="D185" s="8">
        <v>223771.15</v>
      </c>
      <c r="E185" s="8">
        <v>325683.84999999998</v>
      </c>
    </row>
    <row r="186" spans="2:5" x14ac:dyDescent="0.25">
      <c r="B186" s="13" t="s">
        <v>183</v>
      </c>
      <c r="C186" s="8">
        <v>2298.9299999999998</v>
      </c>
      <c r="D186" s="8">
        <v>2298.9299999999998</v>
      </c>
      <c r="E186" s="8">
        <v>0</v>
      </c>
    </row>
    <row r="187" spans="2:5" x14ac:dyDescent="0.25">
      <c r="B187" s="13" t="s">
        <v>196</v>
      </c>
      <c r="C187" s="8">
        <v>2071.79</v>
      </c>
      <c r="D187" s="8">
        <v>2071.79</v>
      </c>
      <c r="E187" s="8">
        <v>0</v>
      </c>
    </row>
    <row r="188" spans="2:5" x14ac:dyDescent="0.25">
      <c r="B188" s="12" t="s">
        <v>156</v>
      </c>
      <c r="C188" s="8">
        <v>1309459</v>
      </c>
      <c r="D188" s="8">
        <v>261544.55</v>
      </c>
      <c r="E188" s="8">
        <v>1047914.4500000001</v>
      </c>
    </row>
    <row r="189" spans="2:5" x14ac:dyDescent="0.25">
      <c r="B189" s="13" t="s">
        <v>23</v>
      </c>
      <c r="C189" s="8">
        <v>1309459</v>
      </c>
      <c r="D189" s="8">
        <v>261544.55</v>
      </c>
      <c r="E189" s="8">
        <v>1047914.4500000001</v>
      </c>
    </row>
    <row r="190" spans="2:5" x14ac:dyDescent="0.25">
      <c r="B190" s="12" t="s">
        <v>159</v>
      </c>
      <c r="C190" s="8">
        <v>1988544.58</v>
      </c>
      <c r="D190" s="8">
        <v>342777.47</v>
      </c>
      <c r="E190" s="8">
        <v>1645767.1099999999</v>
      </c>
    </row>
    <row r="191" spans="2:5" x14ac:dyDescent="0.25">
      <c r="B191" s="13" t="s">
        <v>23</v>
      </c>
      <c r="C191" s="8">
        <v>926351</v>
      </c>
      <c r="D191" s="8">
        <v>94451.67</v>
      </c>
      <c r="E191" s="8">
        <v>831899.33</v>
      </c>
    </row>
    <row r="192" spans="2:5" x14ac:dyDescent="0.25">
      <c r="B192" s="13" t="s">
        <v>159</v>
      </c>
      <c r="C192" s="8">
        <v>815000</v>
      </c>
      <c r="D192" s="8">
        <v>1132.22</v>
      </c>
      <c r="E192" s="8">
        <v>813867.78</v>
      </c>
    </row>
    <row r="193" spans="1:5" x14ac:dyDescent="0.25">
      <c r="B193" s="13" t="s">
        <v>160</v>
      </c>
      <c r="C193" s="8">
        <v>247193.58</v>
      </c>
      <c r="D193" s="8">
        <v>247193.58</v>
      </c>
      <c r="E193" s="8">
        <v>0</v>
      </c>
    </row>
    <row r="194" spans="1:5" x14ac:dyDescent="0.25">
      <c r="B194" s="11" t="s">
        <v>2</v>
      </c>
      <c r="C194" s="8">
        <v>6252011</v>
      </c>
      <c r="D194" s="8"/>
      <c r="E194" s="8">
        <v>6252011</v>
      </c>
    </row>
    <row r="195" spans="1:5" x14ac:dyDescent="0.25">
      <c r="B195" s="12" t="s">
        <v>148</v>
      </c>
      <c r="C195" s="8">
        <v>22363</v>
      </c>
      <c r="D195" s="8"/>
      <c r="E195" s="8">
        <v>22363</v>
      </c>
    </row>
    <row r="196" spans="1:5" x14ac:dyDescent="0.25">
      <c r="B196" s="13" t="s">
        <v>149</v>
      </c>
      <c r="C196" s="8">
        <v>22363</v>
      </c>
      <c r="D196" s="8"/>
      <c r="E196" s="8">
        <v>22363</v>
      </c>
    </row>
    <row r="197" spans="1:5" x14ac:dyDescent="0.25">
      <c r="B197" s="12" t="s">
        <v>153</v>
      </c>
      <c r="C197" s="8">
        <v>2273939</v>
      </c>
      <c r="D197" s="8"/>
      <c r="E197" s="8">
        <v>2273939</v>
      </c>
    </row>
    <row r="198" spans="1:5" x14ac:dyDescent="0.25">
      <c r="B198" s="13" t="s">
        <v>154</v>
      </c>
      <c r="C198" s="8">
        <v>2023939</v>
      </c>
      <c r="D198" s="8"/>
      <c r="E198" s="8">
        <v>2023939</v>
      </c>
    </row>
    <row r="199" spans="1:5" x14ac:dyDescent="0.25">
      <c r="B199" s="13" t="s">
        <v>155</v>
      </c>
      <c r="C199" s="8">
        <v>250000</v>
      </c>
      <c r="D199" s="8"/>
      <c r="E199" s="8">
        <v>250000</v>
      </c>
    </row>
    <row r="200" spans="1:5" x14ac:dyDescent="0.25">
      <c r="B200" s="12" t="s">
        <v>156</v>
      </c>
      <c r="C200" s="8">
        <v>3055709</v>
      </c>
      <c r="D200" s="8"/>
      <c r="E200" s="8">
        <v>3055709</v>
      </c>
    </row>
    <row r="201" spans="1:5" x14ac:dyDescent="0.25">
      <c r="B201" s="13" t="s">
        <v>90</v>
      </c>
      <c r="C201" s="8">
        <v>2346754</v>
      </c>
      <c r="D201" s="8"/>
      <c r="E201" s="8">
        <v>2346754</v>
      </c>
    </row>
    <row r="202" spans="1:5" x14ac:dyDescent="0.25">
      <c r="B202" s="13" t="s">
        <v>157</v>
      </c>
      <c r="C202" s="8">
        <v>500000</v>
      </c>
      <c r="D202" s="8"/>
      <c r="E202" s="8">
        <v>500000</v>
      </c>
    </row>
    <row r="203" spans="1:5" x14ac:dyDescent="0.25">
      <c r="B203" s="13" t="s">
        <v>158</v>
      </c>
      <c r="C203" s="8">
        <v>208955</v>
      </c>
      <c r="D203" s="8"/>
      <c r="E203" s="8">
        <v>208955</v>
      </c>
    </row>
    <row r="204" spans="1:5" x14ac:dyDescent="0.25">
      <c r="B204" s="12" t="s">
        <v>178</v>
      </c>
      <c r="C204" s="8">
        <v>900000</v>
      </c>
      <c r="D204" s="8"/>
      <c r="E204" s="8">
        <v>900000</v>
      </c>
    </row>
    <row r="205" spans="1:5" x14ac:dyDescent="0.25">
      <c r="B205" s="13" t="s">
        <v>179</v>
      </c>
      <c r="C205" s="8">
        <v>900000</v>
      </c>
      <c r="D205" s="8"/>
      <c r="E205" s="8">
        <v>900000</v>
      </c>
    </row>
    <row r="206" spans="1:5" x14ac:dyDescent="0.25">
      <c r="A206" s="11" t="s">
        <v>163</v>
      </c>
      <c r="C206" s="8">
        <v>10979340.300000001</v>
      </c>
      <c r="D206" s="8">
        <v>1316526.56</v>
      </c>
      <c r="E206" s="8">
        <v>9662813.7400000002</v>
      </c>
    </row>
    <row r="207" spans="1:5" x14ac:dyDescent="0.25">
      <c r="A207" s="11" t="s">
        <v>156</v>
      </c>
      <c r="B207" s="11" t="s">
        <v>1</v>
      </c>
      <c r="C207" s="8">
        <v>14408.549999999988</v>
      </c>
      <c r="D207" s="8">
        <v>14408.549999999988</v>
      </c>
      <c r="E207" s="8">
        <v>0</v>
      </c>
    </row>
    <row r="208" spans="1:5" x14ac:dyDescent="0.25">
      <c r="B208" s="12" t="s">
        <v>183</v>
      </c>
      <c r="C208" s="8">
        <v>14408.549999999988</v>
      </c>
      <c r="D208" s="8">
        <v>14408.549999999988</v>
      </c>
      <c r="E208" s="8">
        <v>0</v>
      </c>
    </row>
    <row r="209" spans="1:5" x14ac:dyDescent="0.25">
      <c r="B209" s="13" t="s">
        <v>183</v>
      </c>
      <c r="C209" s="8">
        <v>14408.549999999988</v>
      </c>
      <c r="D209" s="8">
        <v>14408.549999999988</v>
      </c>
      <c r="E209" s="8">
        <v>0</v>
      </c>
    </row>
    <row r="210" spans="1:5" x14ac:dyDescent="0.25">
      <c r="A210" s="11" t="s">
        <v>197</v>
      </c>
      <c r="C210" s="8">
        <v>14408.549999999988</v>
      </c>
      <c r="D210" s="8">
        <v>14408.549999999988</v>
      </c>
      <c r="E210" s="8">
        <v>0</v>
      </c>
    </row>
    <row r="211" spans="1:5" x14ac:dyDescent="0.25">
      <c r="A211" s="11" t="s">
        <v>7</v>
      </c>
      <c r="C211" s="8">
        <v>47096870.849999994</v>
      </c>
      <c r="D211" s="8">
        <v>10582479.259999998</v>
      </c>
      <c r="E211" s="8">
        <v>36514391.589999989</v>
      </c>
    </row>
  </sheetData>
  <mergeCells count="1">
    <mergeCell ref="A1:E2"/>
  </mergeCells>
  <printOptions horizontalCentered="1"/>
  <pageMargins left="0.7" right="0.7" top="0.75" bottom="0.75" header="0.3" footer="0.3"/>
  <pageSetup scale="82" fitToHeight="5" orientation="landscape" r:id="rId2"/>
  <headerFooter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85DE5-BD33-41F3-8566-FBED4BB9C26F}">
  <sheetPr>
    <pageSetUpPr fitToPage="1"/>
  </sheetPr>
  <dimension ref="A1:G123"/>
  <sheetViews>
    <sheetView zoomScaleNormal="100" workbookViewId="0">
      <selection activeCell="C23" sqref="C23"/>
    </sheetView>
  </sheetViews>
  <sheetFormatPr defaultRowHeight="15" x14ac:dyDescent="0.25"/>
  <cols>
    <col min="1" max="1" width="67.28515625" bestFit="1" customWidth="1"/>
    <col min="2" max="2" width="23.42578125" bestFit="1" customWidth="1"/>
    <col min="3" max="3" width="19.5703125" bestFit="1" customWidth="1"/>
    <col min="4" max="5" width="14.28515625" bestFit="1" customWidth="1"/>
    <col min="6" max="7" width="21" bestFit="1" customWidth="1"/>
    <col min="8" max="15" width="10.5703125" bestFit="1" customWidth="1"/>
    <col min="16" max="36" width="11.5703125" bestFit="1" customWidth="1"/>
    <col min="37" max="42" width="13.28515625" bestFit="1" customWidth="1"/>
    <col min="43" max="43" width="12.7109375" bestFit="1" customWidth="1"/>
  </cols>
  <sheetData>
    <row r="1" spans="1:7" ht="15" customHeight="1" x14ac:dyDescent="0.25">
      <c r="A1" s="34" t="s">
        <v>165</v>
      </c>
      <c r="B1" s="34"/>
      <c r="C1" s="34"/>
      <c r="D1" s="34"/>
      <c r="E1" s="34"/>
      <c r="F1" s="24"/>
      <c r="G1" s="24"/>
    </row>
    <row r="2" spans="1:7" ht="24" customHeight="1" x14ac:dyDescent="0.25">
      <c r="A2" s="34"/>
      <c r="B2" s="34"/>
      <c r="C2" s="34"/>
      <c r="D2" s="34"/>
      <c r="E2" s="34"/>
      <c r="F2" s="24"/>
      <c r="G2" s="24"/>
    </row>
    <row r="3" spans="1:7" x14ac:dyDescent="0.25">
      <c r="A3" s="4"/>
      <c r="B3" s="2"/>
      <c r="C3" s="2"/>
      <c r="D3" s="2"/>
    </row>
    <row r="4" spans="1:7" s="15" customFormat="1" ht="42.75" customHeight="1" x14ac:dyDescent="0.3">
      <c r="A4" s="23" t="s">
        <v>3</v>
      </c>
      <c r="B4" s="14" t="s">
        <v>15</v>
      </c>
      <c r="C4" s="14" t="s">
        <v>180</v>
      </c>
      <c r="D4" s="14" t="s">
        <v>16</v>
      </c>
      <c r="E4"/>
    </row>
    <row r="5" spans="1:7" x14ac:dyDescent="0.25">
      <c r="A5" s="11" t="s">
        <v>92</v>
      </c>
      <c r="B5" s="8">
        <v>45600</v>
      </c>
      <c r="C5" s="8">
        <v>36599.79</v>
      </c>
      <c r="D5" s="8">
        <v>9000.2099999999991</v>
      </c>
    </row>
    <row r="6" spans="1:7" x14ac:dyDescent="0.25">
      <c r="A6" s="11" t="s">
        <v>159</v>
      </c>
      <c r="B6" s="8">
        <v>815000</v>
      </c>
      <c r="C6" s="8">
        <v>1132.22</v>
      </c>
      <c r="D6" s="8">
        <v>813867.78</v>
      </c>
    </row>
    <row r="7" spans="1:7" x14ac:dyDescent="0.25">
      <c r="A7" s="11" t="s">
        <v>22</v>
      </c>
      <c r="B7" s="8">
        <v>451000</v>
      </c>
      <c r="C7" s="8">
        <v>102595.31</v>
      </c>
      <c r="D7" s="8">
        <v>348404.69</v>
      </c>
    </row>
    <row r="8" spans="1:7" x14ac:dyDescent="0.25">
      <c r="A8" s="11" t="s">
        <v>31</v>
      </c>
      <c r="B8" s="8">
        <v>892883</v>
      </c>
      <c r="C8" s="8">
        <v>292815.56000000006</v>
      </c>
      <c r="D8" s="8">
        <v>600067.43999999994</v>
      </c>
    </row>
    <row r="9" spans="1:7" x14ac:dyDescent="0.25">
      <c r="A9" s="11" t="s">
        <v>97</v>
      </c>
      <c r="B9" s="8">
        <v>45000</v>
      </c>
      <c r="C9" s="8">
        <v>33295.51</v>
      </c>
      <c r="D9" s="8">
        <v>11704.489999999998</v>
      </c>
    </row>
    <row r="10" spans="1:7" x14ac:dyDescent="0.25">
      <c r="A10" s="11" t="s">
        <v>90</v>
      </c>
      <c r="B10" s="8">
        <v>3582464</v>
      </c>
      <c r="C10" s="8">
        <v>235709.95</v>
      </c>
      <c r="D10" s="8">
        <v>3346754.05</v>
      </c>
    </row>
    <row r="11" spans="1:7" x14ac:dyDescent="0.25">
      <c r="A11" s="11" t="s">
        <v>174</v>
      </c>
      <c r="B11" s="8">
        <v>109650</v>
      </c>
      <c r="C11" s="8"/>
      <c r="D11" s="8">
        <v>109650</v>
      </c>
    </row>
    <row r="12" spans="1:7" x14ac:dyDescent="0.25">
      <c r="A12" s="11" t="s">
        <v>39</v>
      </c>
      <c r="B12" s="8">
        <v>222838</v>
      </c>
      <c r="C12" s="8">
        <v>128683.54000000001</v>
      </c>
      <c r="D12" s="8">
        <v>94154.459999999992</v>
      </c>
    </row>
    <row r="13" spans="1:7" x14ac:dyDescent="0.25">
      <c r="A13" s="11" t="s">
        <v>98</v>
      </c>
      <c r="B13" s="8">
        <v>90000</v>
      </c>
      <c r="C13" s="8">
        <v>67500</v>
      </c>
      <c r="D13" s="8">
        <v>22500</v>
      </c>
    </row>
    <row r="14" spans="1:7" x14ac:dyDescent="0.25">
      <c r="A14" s="11" t="s">
        <v>40</v>
      </c>
      <c r="B14" s="8">
        <v>53455</v>
      </c>
      <c r="C14" s="8">
        <v>37897.300000000003</v>
      </c>
      <c r="D14" s="8">
        <v>15557.7</v>
      </c>
    </row>
    <row r="15" spans="1:7" x14ac:dyDescent="0.25">
      <c r="A15" s="11" t="s">
        <v>99</v>
      </c>
      <c r="B15" s="8">
        <v>85000</v>
      </c>
      <c r="C15" s="8">
        <v>63750</v>
      </c>
      <c r="D15" s="8">
        <v>21250</v>
      </c>
    </row>
    <row r="16" spans="1:7" x14ac:dyDescent="0.25">
      <c r="A16" s="11" t="s">
        <v>177</v>
      </c>
      <c r="B16" s="8">
        <v>97875</v>
      </c>
      <c r="C16" s="8"/>
      <c r="D16" s="8">
        <v>97875</v>
      </c>
    </row>
    <row r="17" spans="1:4" x14ac:dyDescent="0.25">
      <c r="A17" s="11" t="s">
        <v>100</v>
      </c>
      <c r="B17" s="8">
        <v>70000</v>
      </c>
      <c r="C17" s="8">
        <v>47312.51</v>
      </c>
      <c r="D17" s="8">
        <v>22687.489999999998</v>
      </c>
    </row>
    <row r="18" spans="1:4" x14ac:dyDescent="0.25">
      <c r="A18" s="11" t="s">
        <v>79</v>
      </c>
      <c r="B18" s="8">
        <v>76640</v>
      </c>
      <c r="C18" s="8"/>
      <c r="D18" s="8">
        <v>76640</v>
      </c>
    </row>
    <row r="19" spans="1:4" x14ac:dyDescent="0.25">
      <c r="A19" s="11" t="s">
        <v>186</v>
      </c>
      <c r="B19" s="8">
        <v>7500</v>
      </c>
      <c r="C19" s="8"/>
      <c r="D19" s="8">
        <v>7500</v>
      </c>
    </row>
    <row r="20" spans="1:4" x14ac:dyDescent="0.25">
      <c r="A20" s="11" t="s">
        <v>41</v>
      </c>
      <c r="B20" s="8">
        <v>199659</v>
      </c>
      <c r="C20" s="8">
        <v>95680.37</v>
      </c>
      <c r="D20" s="8">
        <v>103978.63</v>
      </c>
    </row>
    <row r="21" spans="1:4" x14ac:dyDescent="0.25">
      <c r="A21" s="11" t="s">
        <v>29</v>
      </c>
      <c r="B21" s="8">
        <v>1000000</v>
      </c>
      <c r="C21" s="8">
        <v>291607.84999999998</v>
      </c>
      <c r="D21" s="8">
        <v>708392.15</v>
      </c>
    </row>
    <row r="22" spans="1:4" x14ac:dyDescent="0.25">
      <c r="A22" s="11" t="s">
        <v>131</v>
      </c>
      <c r="B22" s="8">
        <v>50000</v>
      </c>
      <c r="C22" s="8">
        <v>16798.93</v>
      </c>
      <c r="D22" s="8">
        <v>33201.07</v>
      </c>
    </row>
    <row r="23" spans="1:4" x14ac:dyDescent="0.25">
      <c r="A23" s="11" t="s">
        <v>175</v>
      </c>
      <c r="B23" s="8">
        <v>500000</v>
      </c>
      <c r="C23" s="8"/>
      <c r="D23" s="8">
        <v>500000</v>
      </c>
    </row>
    <row r="24" spans="1:4" x14ac:dyDescent="0.25">
      <c r="A24" s="11" t="s">
        <v>123</v>
      </c>
      <c r="B24" s="8">
        <v>190000</v>
      </c>
      <c r="C24" s="8">
        <v>88028.800000000003</v>
      </c>
      <c r="D24" s="8">
        <v>101971.2</v>
      </c>
    </row>
    <row r="25" spans="1:4" x14ac:dyDescent="0.25">
      <c r="A25" s="11" t="s">
        <v>138</v>
      </c>
      <c r="B25" s="8">
        <v>35000</v>
      </c>
      <c r="C25" s="8">
        <v>34999.949999999997</v>
      </c>
      <c r="D25" s="8">
        <v>5.0000000002910383E-2</v>
      </c>
    </row>
    <row r="26" spans="1:4" x14ac:dyDescent="0.25">
      <c r="A26" s="11" t="s">
        <v>59</v>
      </c>
      <c r="B26" s="8">
        <v>75000</v>
      </c>
      <c r="C26" s="8">
        <v>14745.83</v>
      </c>
      <c r="D26" s="8">
        <v>60254.17</v>
      </c>
    </row>
    <row r="27" spans="1:4" x14ac:dyDescent="0.25">
      <c r="A27" s="11" t="s">
        <v>42</v>
      </c>
      <c r="B27" s="8">
        <v>133925</v>
      </c>
      <c r="C27" s="8">
        <v>36549.56</v>
      </c>
      <c r="D27" s="8">
        <v>97375.44</v>
      </c>
    </row>
    <row r="28" spans="1:4" x14ac:dyDescent="0.25">
      <c r="A28" s="11" t="s">
        <v>115</v>
      </c>
      <c r="B28" s="8">
        <v>175000</v>
      </c>
      <c r="C28" s="8">
        <v>53220.479999999996</v>
      </c>
      <c r="D28" s="8">
        <v>121779.51999999999</v>
      </c>
    </row>
    <row r="29" spans="1:4" x14ac:dyDescent="0.25">
      <c r="A29" s="11" t="s">
        <v>193</v>
      </c>
      <c r="B29" s="8">
        <v>7500</v>
      </c>
      <c r="C29" s="8"/>
      <c r="D29" s="8">
        <v>7500</v>
      </c>
    </row>
    <row r="30" spans="1:4" x14ac:dyDescent="0.25">
      <c r="A30" s="11" t="s">
        <v>101</v>
      </c>
      <c r="B30" s="8">
        <v>75000</v>
      </c>
      <c r="C30" s="8">
        <v>56250</v>
      </c>
      <c r="D30" s="8">
        <v>18750</v>
      </c>
    </row>
    <row r="31" spans="1:4" x14ac:dyDescent="0.25">
      <c r="A31" s="11" t="s">
        <v>102</v>
      </c>
      <c r="B31" s="8">
        <v>160000</v>
      </c>
      <c r="C31" s="8">
        <v>105725</v>
      </c>
      <c r="D31" s="8">
        <v>54275</v>
      </c>
    </row>
    <row r="32" spans="1:4" x14ac:dyDescent="0.25">
      <c r="A32" s="11" t="s">
        <v>103</v>
      </c>
      <c r="B32" s="8">
        <v>60000</v>
      </c>
      <c r="C32" s="8">
        <v>45000</v>
      </c>
      <c r="D32" s="8">
        <v>15000</v>
      </c>
    </row>
    <row r="33" spans="1:4" x14ac:dyDescent="0.25">
      <c r="A33" s="11" t="s">
        <v>104</v>
      </c>
      <c r="B33" s="8">
        <v>65000</v>
      </c>
      <c r="C33" s="8">
        <v>35203</v>
      </c>
      <c r="D33" s="8">
        <v>29797</v>
      </c>
    </row>
    <row r="34" spans="1:4" x14ac:dyDescent="0.25">
      <c r="A34" s="11" t="s">
        <v>133</v>
      </c>
      <c r="B34" s="8">
        <v>1000000</v>
      </c>
      <c r="C34" s="8"/>
      <c r="D34" s="8">
        <v>1000000</v>
      </c>
    </row>
    <row r="35" spans="1:4" x14ac:dyDescent="0.25">
      <c r="A35" s="11" t="s">
        <v>80</v>
      </c>
      <c r="B35" s="8">
        <v>457465</v>
      </c>
      <c r="C35" s="8">
        <v>214838</v>
      </c>
      <c r="D35" s="8">
        <v>242627</v>
      </c>
    </row>
    <row r="36" spans="1:4" x14ac:dyDescent="0.25">
      <c r="A36" s="11" t="s">
        <v>105</v>
      </c>
      <c r="B36" s="8">
        <v>107465</v>
      </c>
      <c r="C36" s="8">
        <v>107465</v>
      </c>
      <c r="D36" s="8">
        <v>0</v>
      </c>
    </row>
    <row r="37" spans="1:4" x14ac:dyDescent="0.25">
      <c r="A37" s="11" t="s">
        <v>116</v>
      </c>
      <c r="B37" s="8">
        <v>128600</v>
      </c>
      <c r="C37" s="8">
        <v>69696</v>
      </c>
      <c r="D37" s="8">
        <v>58904</v>
      </c>
    </row>
    <row r="38" spans="1:4" x14ac:dyDescent="0.25">
      <c r="A38" s="11" t="s">
        <v>81</v>
      </c>
      <c r="B38" s="8">
        <v>153472</v>
      </c>
      <c r="C38" s="8">
        <v>100304.3</v>
      </c>
      <c r="D38" s="8">
        <v>53167.7</v>
      </c>
    </row>
    <row r="39" spans="1:4" x14ac:dyDescent="0.25">
      <c r="A39" s="11" t="s">
        <v>119</v>
      </c>
      <c r="B39" s="8">
        <v>1315000</v>
      </c>
      <c r="C39" s="8">
        <v>23878.1</v>
      </c>
      <c r="D39" s="8">
        <v>1291121.8999999999</v>
      </c>
    </row>
    <row r="40" spans="1:4" x14ac:dyDescent="0.25">
      <c r="A40" s="11" t="s">
        <v>117</v>
      </c>
      <c r="B40" s="8">
        <v>299048</v>
      </c>
      <c r="C40" s="8">
        <v>207555.16</v>
      </c>
      <c r="D40" s="8">
        <v>91492.84</v>
      </c>
    </row>
    <row r="41" spans="1:4" x14ac:dyDescent="0.25">
      <c r="A41" s="11" t="s">
        <v>118</v>
      </c>
      <c r="B41" s="8">
        <v>55000</v>
      </c>
      <c r="C41" s="8">
        <v>17911.96</v>
      </c>
      <c r="D41" s="8">
        <v>37088.04</v>
      </c>
    </row>
    <row r="42" spans="1:4" x14ac:dyDescent="0.25">
      <c r="A42" s="11" t="s">
        <v>43</v>
      </c>
      <c r="B42" s="8">
        <v>101437</v>
      </c>
      <c r="C42" s="8">
        <v>43471.44</v>
      </c>
      <c r="D42" s="8">
        <v>57965.56</v>
      </c>
    </row>
    <row r="43" spans="1:4" x14ac:dyDescent="0.25">
      <c r="A43" s="11" t="s">
        <v>44</v>
      </c>
      <c r="B43" s="8">
        <v>200000</v>
      </c>
      <c r="C43" s="8">
        <v>121044.9</v>
      </c>
      <c r="D43" s="8">
        <v>78955.100000000006</v>
      </c>
    </row>
    <row r="44" spans="1:4" x14ac:dyDescent="0.25">
      <c r="A44" s="11" t="s">
        <v>85</v>
      </c>
      <c r="B44" s="8">
        <v>240219</v>
      </c>
      <c r="C44" s="8">
        <v>118984.37</v>
      </c>
      <c r="D44" s="8">
        <v>121234.63</v>
      </c>
    </row>
    <row r="45" spans="1:4" x14ac:dyDescent="0.25">
      <c r="A45" s="11" t="s">
        <v>120</v>
      </c>
      <c r="B45" s="8">
        <v>230000</v>
      </c>
      <c r="C45" s="8">
        <v>134723.67000000001</v>
      </c>
      <c r="D45" s="8">
        <v>95276.329999999987</v>
      </c>
    </row>
    <row r="46" spans="1:4" x14ac:dyDescent="0.25">
      <c r="A46" s="11" t="s">
        <v>106</v>
      </c>
      <c r="B46" s="8">
        <v>70000</v>
      </c>
      <c r="C46" s="8">
        <v>52500</v>
      </c>
      <c r="D46" s="8">
        <v>17500</v>
      </c>
    </row>
    <row r="47" spans="1:4" x14ac:dyDescent="0.25">
      <c r="A47" s="11" t="s">
        <v>70</v>
      </c>
      <c r="B47" s="8">
        <v>1500000</v>
      </c>
      <c r="C47" s="8">
        <v>346809.22</v>
      </c>
      <c r="D47" s="8">
        <v>1153190.78</v>
      </c>
    </row>
    <row r="48" spans="1:4" x14ac:dyDescent="0.25">
      <c r="A48" s="11" t="s">
        <v>32</v>
      </c>
      <c r="B48" s="8">
        <v>101787</v>
      </c>
      <c r="C48" s="8">
        <v>101787</v>
      </c>
      <c r="D48" s="8">
        <v>0</v>
      </c>
    </row>
    <row r="49" spans="1:4" x14ac:dyDescent="0.25">
      <c r="A49" s="11" t="s">
        <v>121</v>
      </c>
      <c r="B49" s="8">
        <v>277209</v>
      </c>
      <c r="C49" s="8">
        <v>166045.36000000002</v>
      </c>
      <c r="D49" s="8">
        <v>111163.63999999998</v>
      </c>
    </row>
    <row r="50" spans="1:4" x14ac:dyDescent="0.25">
      <c r="A50" s="11" t="s">
        <v>45</v>
      </c>
      <c r="B50" s="8">
        <v>354463</v>
      </c>
      <c r="C50" s="8">
        <v>213859.84000000003</v>
      </c>
      <c r="D50" s="8">
        <v>140603.15999999997</v>
      </c>
    </row>
    <row r="51" spans="1:4" x14ac:dyDescent="0.25">
      <c r="A51" s="11" t="s">
        <v>60</v>
      </c>
      <c r="B51" s="8">
        <v>256000</v>
      </c>
      <c r="C51" s="8">
        <v>138496.26999999999</v>
      </c>
      <c r="D51" s="8">
        <v>117503.73000000001</v>
      </c>
    </row>
    <row r="52" spans="1:4" x14ac:dyDescent="0.25">
      <c r="A52" s="11" t="s">
        <v>57</v>
      </c>
      <c r="B52" s="8">
        <v>671000</v>
      </c>
      <c r="C52" s="8">
        <v>621000</v>
      </c>
      <c r="D52" s="8">
        <v>50000</v>
      </c>
    </row>
    <row r="53" spans="1:4" x14ac:dyDescent="0.25">
      <c r="A53" s="11" t="s">
        <v>65</v>
      </c>
      <c r="B53" s="8">
        <v>900000</v>
      </c>
      <c r="C53" s="8">
        <v>378178.06</v>
      </c>
      <c r="D53" s="8">
        <v>521821.94</v>
      </c>
    </row>
    <row r="54" spans="1:4" x14ac:dyDescent="0.25">
      <c r="A54" s="11" t="s">
        <v>122</v>
      </c>
      <c r="B54" s="8">
        <v>210000</v>
      </c>
      <c r="C54" s="8">
        <v>108018.84</v>
      </c>
      <c r="D54" s="8">
        <v>101981.16</v>
      </c>
    </row>
    <row r="55" spans="1:4" x14ac:dyDescent="0.25">
      <c r="A55" s="11" t="s">
        <v>146</v>
      </c>
      <c r="B55" s="8">
        <v>320000</v>
      </c>
      <c r="C55" s="8">
        <v>200000</v>
      </c>
      <c r="D55" s="8">
        <v>120000</v>
      </c>
    </row>
    <row r="56" spans="1:4" x14ac:dyDescent="0.25">
      <c r="A56" s="11" t="s">
        <v>139</v>
      </c>
      <c r="B56" s="8">
        <v>35000</v>
      </c>
      <c r="C56" s="8">
        <v>35000</v>
      </c>
      <c r="D56" s="8">
        <v>0</v>
      </c>
    </row>
    <row r="57" spans="1:4" x14ac:dyDescent="0.25">
      <c r="A57" s="11" t="s">
        <v>33</v>
      </c>
      <c r="B57" s="8">
        <v>693568</v>
      </c>
      <c r="C57" s="8">
        <v>146061.74</v>
      </c>
      <c r="D57" s="8">
        <v>547506.26</v>
      </c>
    </row>
    <row r="58" spans="1:4" x14ac:dyDescent="0.25">
      <c r="A58" s="11" t="s">
        <v>46</v>
      </c>
      <c r="B58" s="8">
        <v>235000</v>
      </c>
      <c r="C58" s="8">
        <v>201842.81</v>
      </c>
      <c r="D58" s="8">
        <v>33157.19</v>
      </c>
    </row>
    <row r="59" spans="1:4" x14ac:dyDescent="0.25">
      <c r="A59" s="11" t="s">
        <v>107</v>
      </c>
      <c r="B59" s="8">
        <v>75000</v>
      </c>
      <c r="C59" s="8">
        <v>56250</v>
      </c>
      <c r="D59" s="8">
        <v>18750</v>
      </c>
    </row>
    <row r="60" spans="1:4" x14ac:dyDescent="0.25">
      <c r="A60" s="11" t="s">
        <v>67</v>
      </c>
      <c r="B60" s="8">
        <v>600000</v>
      </c>
      <c r="C60" s="8">
        <v>315974.65000000002</v>
      </c>
      <c r="D60" s="8">
        <v>284025.34999999998</v>
      </c>
    </row>
    <row r="61" spans="1:4" x14ac:dyDescent="0.25">
      <c r="A61" s="11" t="s">
        <v>189</v>
      </c>
      <c r="B61" s="8">
        <v>7500</v>
      </c>
      <c r="C61" s="8"/>
      <c r="D61" s="8">
        <v>7500</v>
      </c>
    </row>
    <row r="62" spans="1:4" x14ac:dyDescent="0.25">
      <c r="A62" s="11" t="s">
        <v>108</v>
      </c>
      <c r="B62" s="8">
        <v>170000</v>
      </c>
      <c r="C62" s="8">
        <v>127501</v>
      </c>
      <c r="D62" s="8">
        <v>42499</v>
      </c>
    </row>
    <row r="63" spans="1:4" x14ac:dyDescent="0.25">
      <c r="A63" s="11" t="s">
        <v>194</v>
      </c>
      <c r="B63" s="8">
        <v>50000</v>
      </c>
      <c r="C63" s="8"/>
      <c r="D63" s="8">
        <v>50000</v>
      </c>
    </row>
    <row r="64" spans="1:4" x14ac:dyDescent="0.25">
      <c r="A64" s="11" t="s">
        <v>82</v>
      </c>
      <c r="B64" s="8">
        <v>155894</v>
      </c>
      <c r="C64" s="8">
        <v>105720.58</v>
      </c>
      <c r="D64" s="8">
        <v>50173.42</v>
      </c>
    </row>
    <row r="65" spans="1:4" x14ac:dyDescent="0.25">
      <c r="A65" s="11" t="s">
        <v>23</v>
      </c>
      <c r="B65" s="8">
        <v>5213794</v>
      </c>
      <c r="C65" s="8">
        <v>1085179.78</v>
      </c>
      <c r="D65" s="8">
        <v>4128614.2199999997</v>
      </c>
    </row>
    <row r="66" spans="1:4" x14ac:dyDescent="0.25">
      <c r="A66" s="11" t="s">
        <v>4</v>
      </c>
      <c r="B66" s="8">
        <v>400000</v>
      </c>
      <c r="C66" s="8">
        <v>151981.59</v>
      </c>
      <c r="D66" s="8">
        <v>248018.41</v>
      </c>
    </row>
    <row r="67" spans="1:4" x14ac:dyDescent="0.25">
      <c r="A67" s="11" t="s">
        <v>47</v>
      </c>
      <c r="B67" s="8">
        <v>145977</v>
      </c>
      <c r="C67" s="8">
        <v>78845.23</v>
      </c>
      <c r="D67" s="8">
        <v>67131.77</v>
      </c>
    </row>
    <row r="68" spans="1:4" x14ac:dyDescent="0.25">
      <c r="A68" s="11" t="s">
        <v>190</v>
      </c>
      <c r="B68" s="8">
        <v>7500</v>
      </c>
      <c r="C68" s="8"/>
      <c r="D68" s="8">
        <v>7500</v>
      </c>
    </row>
    <row r="69" spans="1:4" x14ac:dyDescent="0.25">
      <c r="A69" s="11" t="s">
        <v>196</v>
      </c>
      <c r="B69" s="8">
        <v>2071.79</v>
      </c>
      <c r="C69" s="8">
        <v>2071.79</v>
      </c>
      <c r="D69" s="8">
        <v>0</v>
      </c>
    </row>
    <row r="70" spans="1:4" x14ac:dyDescent="0.25">
      <c r="A70" s="11" t="s">
        <v>143</v>
      </c>
      <c r="B70" s="8">
        <v>4000000</v>
      </c>
      <c r="C70" s="8"/>
      <c r="D70" s="8">
        <v>4000000</v>
      </c>
    </row>
    <row r="71" spans="1:4" x14ac:dyDescent="0.25">
      <c r="A71" s="11" t="s">
        <v>34</v>
      </c>
      <c r="B71" s="8">
        <v>38920</v>
      </c>
      <c r="C71" s="8">
        <v>38919.85</v>
      </c>
      <c r="D71" s="8">
        <v>0.15000000000145519</v>
      </c>
    </row>
    <row r="72" spans="1:4" x14ac:dyDescent="0.25">
      <c r="A72" s="11" t="s">
        <v>187</v>
      </c>
      <c r="B72" s="8">
        <v>7500</v>
      </c>
      <c r="C72" s="8"/>
      <c r="D72" s="8">
        <v>7500</v>
      </c>
    </row>
    <row r="73" spans="1:4" x14ac:dyDescent="0.25">
      <c r="A73" s="11" t="s">
        <v>191</v>
      </c>
      <c r="B73" s="8">
        <v>7500</v>
      </c>
      <c r="C73" s="8"/>
      <c r="D73" s="8">
        <v>7500</v>
      </c>
    </row>
    <row r="74" spans="1:4" x14ac:dyDescent="0.25">
      <c r="A74" s="11" t="s">
        <v>109</v>
      </c>
      <c r="B74" s="8">
        <v>370000</v>
      </c>
      <c r="C74" s="8">
        <v>197923</v>
      </c>
      <c r="D74" s="8">
        <v>172077</v>
      </c>
    </row>
    <row r="75" spans="1:4" x14ac:dyDescent="0.25">
      <c r="A75" s="11" t="s">
        <v>124</v>
      </c>
      <c r="B75" s="8">
        <v>35000</v>
      </c>
      <c r="C75" s="8">
        <v>11802.86</v>
      </c>
      <c r="D75" s="8">
        <v>23197.14</v>
      </c>
    </row>
    <row r="76" spans="1:4" x14ac:dyDescent="0.25">
      <c r="A76" s="11" t="s">
        <v>83</v>
      </c>
      <c r="B76" s="8">
        <v>357904</v>
      </c>
      <c r="C76" s="8">
        <v>161109.66999999998</v>
      </c>
      <c r="D76" s="8">
        <v>196794.33000000002</v>
      </c>
    </row>
    <row r="77" spans="1:4" x14ac:dyDescent="0.25">
      <c r="A77" s="11" t="s">
        <v>48</v>
      </c>
      <c r="B77" s="8">
        <v>200000</v>
      </c>
      <c r="C77" s="8">
        <v>194961.31</v>
      </c>
      <c r="D77" s="8">
        <v>5038.6900000000023</v>
      </c>
    </row>
    <row r="78" spans="1:4" x14ac:dyDescent="0.25">
      <c r="A78" s="11" t="s">
        <v>140</v>
      </c>
      <c r="B78" s="8">
        <v>35000</v>
      </c>
      <c r="C78" s="8">
        <v>35000</v>
      </c>
      <c r="D78" s="8">
        <v>0</v>
      </c>
    </row>
    <row r="79" spans="1:4" x14ac:dyDescent="0.25">
      <c r="A79" s="11" t="s">
        <v>149</v>
      </c>
      <c r="B79" s="8">
        <v>22363</v>
      </c>
      <c r="C79" s="8"/>
      <c r="D79" s="8">
        <v>22363</v>
      </c>
    </row>
    <row r="80" spans="1:4" x14ac:dyDescent="0.25">
      <c r="A80" s="11" t="s">
        <v>136</v>
      </c>
      <c r="B80" s="8">
        <v>40800</v>
      </c>
      <c r="C80" s="8"/>
      <c r="D80" s="8">
        <v>40800</v>
      </c>
    </row>
    <row r="81" spans="1:4" x14ac:dyDescent="0.25">
      <c r="A81" s="11" t="s">
        <v>179</v>
      </c>
      <c r="B81" s="8">
        <v>900000</v>
      </c>
      <c r="C81" s="8"/>
      <c r="D81" s="8">
        <v>900000</v>
      </c>
    </row>
    <row r="82" spans="1:4" x14ac:dyDescent="0.25">
      <c r="A82" s="11" t="s">
        <v>154</v>
      </c>
      <c r="B82" s="8">
        <v>2023939</v>
      </c>
      <c r="C82" s="8"/>
      <c r="D82" s="8">
        <v>2023939</v>
      </c>
    </row>
    <row r="83" spans="1:4" x14ac:dyDescent="0.25">
      <c r="A83" s="11" t="s">
        <v>158</v>
      </c>
      <c r="B83" s="8">
        <v>208955</v>
      </c>
      <c r="C83" s="8"/>
      <c r="D83" s="8">
        <v>208955</v>
      </c>
    </row>
    <row r="84" spans="1:4" x14ac:dyDescent="0.25">
      <c r="A84" s="11" t="s">
        <v>74</v>
      </c>
      <c r="B84" s="8">
        <v>2500000</v>
      </c>
      <c r="C84" s="8"/>
      <c r="D84" s="8">
        <v>2500000</v>
      </c>
    </row>
    <row r="85" spans="1:4" x14ac:dyDescent="0.25">
      <c r="A85" s="11" t="s">
        <v>91</v>
      </c>
      <c r="B85" s="8">
        <v>160000</v>
      </c>
      <c r="C85" s="8"/>
      <c r="D85" s="8">
        <v>160000</v>
      </c>
    </row>
    <row r="86" spans="1:4" x14ac:dyDescent="0.25">
      <c r="A86" s="11" t="s">
        <v>155</v>
      </c>
      <c r="B86" s="8">
        <v>250000</v>
      </c>
      <c r="C86" s="8"/>
      <c r="D86" s="8">
        <v>250000</v>
      </c>
    </row>
    <row r="87" spans="1:4" x14ac:dyDescent="0.25">
      <c r="A87" s="11" t="s">
        <v>75</v>
      </c>
      <c r="B87" s="8">
        <v>500000</v>
      </c>
      <c r="C87" s="8"/>
      <c r="D87" s="8">
        <v>500000</v>
      </c>
    </row>
    <row r="88" spans="1:4" x14ac:dyDescent="0.25">
      <c r="A88" s="11" t="s">
        <v>25</v>
      </c>
      <c r="B88" s="8">
        <v>260000</v>
      </c>
      <c r="C88" s="8"/>
      <c r="D88" s="8">
        <v>260000</v>
      </c>
    </row>
    <row r="89" spans="1:4" x14ac:dyDescent="0.25">
      <c r="A89" s="11" t="s">
        <v>24</v>
      </c>
      <c r="B89" s="8">
        <v>326740</v>
      </c>
      <c r="C89" s="8"/>
      <c r="D89" s="8">
        <v>326740</v>
      </c>
    </row>
    <row r="90" spans="1:4" x14ac:dyDescent="0.25">
      <c r="A90" s="11" t="s">
        <v>157</v>
      </c>
      <c r="B90" s="8">
        <v>500000</v>
      </c>
      <c r="C90" s="8"/>
      <c r="D90" s="8">
        <v>500000</v>
      </c>
    </row>
    <row r="91" spans="1:4" x14ac:dyDescent="0.25">
      <c r="A91" s="11" t="s">
        <v>183</v>
      </c>
      <c r="B91" s="8">
        <v>16707.479999999981</v>
      </c>
      <c r="C91" s="8">
        <v>30469.189999999988</v>
      </c>
      <c r="D91" s="8">
        <v>-13761.71</v>
      </c>
    </row>
    <row r="92" spans="1:4" x14ac:dyDescent="0.25">
      <c r="A92" s="11" t="s">
        <v>68</v>
      </c>
      <c r="B92" s="8">
        <v>600000</v>
      </c>
      <c r="C92" s="8">
        <v>195727.84</v>
      </c>
      <c r="D92" s="8">
        <v>404272.16000000003</v>
      </c>
    </row>
    <row r="93" spans="1:4" x14ac:dyDescent="0.25">
      <c r="A93" s="11" t="s">
        <v>110</v>
      </c>
      <c r="B93" s="8">
        <v>85000</v>
      </c>
      <c r="C93" s="8">
        <v>62814</v>
      </c>
      <c r="D93" s="8">
        <v>22186</v>
      </c>
    </row>
    <row r="94" spans="1:4" x14ac:dyDescent="0.25">
      <c r="A94" s="11" t="s">
        <v>125</v>
      </c>
      <c r="B94" s="8">
        <v>216000</v>
      </c>
      <c r="C94" s="8">
        <v>67067.77</v>
      </c>
      <c r="D94" s="8">
        <v>148932.22999999998</v>
      </c>
    </row>
    <row r="95" spans="1:4" x14ac:dyDescent="0.25">
      <c r="A95" s="11" t="s">
        <v>49</v>
      </c>
      <c r="B95" s="8">
        <v>200000</v>
      </c>
      <c r="C95" s="8">
        <v>135430.88</v>
      </c>
      <c r="D95" s="8">
        <v>64569.119999999995</v>
      </c>
    </row>
    <row r="96" spans="1:4" x14ac:dyDescent="0.25">
      <c r="A96" s="11" t="s">
        <v>126</v>
      </c>
      <c r="B96" s="8">
        <v>75000</v>
      </c>
      <c r="C96" s="8">
        <v>47958.28</v>
      </c>
      <c r="D96" s="8">
        <v>27041.72</v>
      </c>
    </row>
    <row r="97" spans="1:4" x14ac:dyDescent="0.25">
      <c r="A97" s="11" t="s">
        <v>141</v>
      </c>
      <c r="B97" s="8">
        <v>35000</v>
      </c>
      <c r="C97" s="8">
        <v>34695.83</v>
      </c>
      <c r="D97" s="8">
        <v>304.16999999999825</v>
      </c>
    </row>
    <row r="98" spans="1:4" x14ac:dyDescent="0.25">
      <c r="A98" s="11" t="s">
        <v>142</v>
      </c>
      <c r="B98" s="8">
        <v>35000</v>
      </c>
      <c r="C98" s="8">
        <v>35000</v>
      </c>
      <c r="D98" s="8">
        <v>0</v>
      </c>
    </row>
    <row r="99" spans="1:4" x14ac:dyDescent="0.25">
      <c r="A99" s="11" t="s">
        <v>188</v>
      </c>
      <c r="B99" s="8">
        <v>7500</v>
      </c>
      <c r="C99" s="8"/>
      <c r="D99" s="8">
        <v>7500</v>
      </c>
    </row>
    <row r="100" spans="1:4" x14ac:dyDescent="0.25">
      <c r="A100" s="11" t="s">
        <v>35</v>
      </c>
      <c r="B100" s="8">
        <v>4151931</v>
      </c>
      <c r="C100" s="8">
        <v>83597.41</v>
      </c>
      <c r="D100" s="8">
        <v>4068333.59</v>
      </c>
    </row>
    <row r="101" spans="1:4" x14ac:dyDescent="0.25">
      <c r="A101" s="11" t="s">
        <v>50</v>
      </c>
      <c r="B101" s="8">
        <v>194776</v>
      </c>
      <c r="C101" s="8">
        <v>108189.98</v>
      </c>
      <c r="D101" s="8">
        <v>86586.02</v>
      </c>
    </row>
    <row r="102" spans="1:4" x14ac:dyDescent="0.25">
      <c r="A102" s="11" t="s">
        <v>111</v>
      </c>
      <c r="B102" s="8">
        <v>35000</v>
      </c>
      <c r="C102" s="8">
        <v>26251</v>
      </c>
      <c r="D102" s="8">
        <v>8749</v>
      </c>
    </row>
    <row r="103" spans="1:4" x14ac:dyDescent="0.25">
      <c r="A103" s="11" t="s">
        <v>36</v>
      </c>
      <c r="B103" s="8">
        <v>384672</v>
      </c>
      <c r="C103" s="8"/>
      <c r="D103" s="8">
        <v>384672</v>
      </c>
    </row>
    <row r="104" spans="1:4" x14ac:dyDescent="0.25">
      <c r="A104" s="11" t="s">
        <v>127</v>
      </c>
      <c r="B104" s="8">
        <v>100000</v>
      </c>
      <c r="C104" s="8">
        <v>62306.239999999998</v>
      </c>
      <c r="D104" s="8">
        <v>37693.760000000002</v>
      </c>
    </row>
    <row r="105" spans="1:4" x14ac:dyDescent="0.25">
      <c r="A105" s="11" t="s">
        <v>51</v>
      </c>
      <c r="B105" s="8">
        <v>235000</v>
      </c>
      <c r="C105" s="8">
        <v>163957.51999999999</v>
      </c>
      <c r="D105" s="8">
        <v>71042.48000000001</v>
      </c>
    </row>
    <row r="106" spans="1:4" x14ac:dyDescent="0.25">
      <c r="A106" s="11" t="s">
        <v>112</v>
      </c>
      <c r="B106" s="8">
        <v>10000</v>
      </c>
      <c r="C106" s="8">
        <v>7500</v>
      </c>
      <c r="D106" s="8">
        <v>2500</v>
      </c>
    </row>
    <row r="107" spans="1:4" x14ac:dyDescent="0.25">
      <c r="A107" s="11" t="s">
        <v>128</v>
      </c>
      <c r="B107" s="8">
        <v>100000</v>
      </c>
      <c r="C107" s="8">
        <v>50556.86</v>
      </c>
      <c r="D107" s="8">
        <v>49443.14</v>
      </c>
    </row>
    <row r="108" spans="1:4" x14ac:dyDescent="0.25">
      <c r="A108" s="11" t="s">
        <v>192</v>
      </c>
      <c r="B108" s="8">
        <v>7500</v>
      </c>
      <c r="C108" s="8"/>
      <c r="D108" s="8">
        <v>7500</v>
      </c>
    </row>
    <row r="109" spans="1:4" x14ac:dyDescent="0.25">
      <c r="A109" s="11" t="s">
        <v>61</v>
      </c>
      <c r="B109" s="8">
        <v>110000</v>
      </c>
      <c r="C109" s="8">
        <v>10000</v>
      </c>
      <c r="D109" s="8">
        <v>100000</v>
      </c>
    </row>
    <row r="110" spans="1:4" x14ac:dyDescent="0.25">
      <c r="A110" s="11" t="s">
        <v>113</v>
      </c>
      <c r="B110" s="8">
        <v>90000</v>
      </c>
      <c r="C110" s="8">
        <v>36345.61</v>
      </c>
      <c r="D110" s="8">
        <v>53654.39</v>
      </c>
    </row>
    <row r="111" spans="1:4" x14ac:dyDescent="0.25">
      <c r="A111" s="11" t="s">
        <v>160</v>
      </c>
      <c r="B111" s="8">
        <v>247193.58</v>
      </c>
      <c r="C111" s="8">
        <v>247193.58</v>
      </c>
      <c r="D111" s="8">
        <v>0</v>
      </c>
    </row>
    <row r="112" spans="1:4" x14ac:dyDescent="0.25">
      <c r="A112" s="11" t="s">
        <v>195</v>
      </c>
      <c r="B112" s="8">
        <v>0</v>
      </c>
      <c r="C112" s="8">
        <v>14361.09</v>
      </c>
      <c r="D112" s="8">
        <v>-14361.09</v>
      </c>
    </row>
    <row r="113" spans="1:4" x14ac:dyDescent="0.25">
      <c r="A113" s="11" t="s">
        <v>37</v>
      </c>
      <c r="B113" s="8">
        <v>193915</v>
      </c>
      <c r="C113" s="8">
        <v>148540.43</v>
      </c>
      <c r="D113" s="8">
        <v>45374.570000000007</v>
      </c>
    </row>
    <row r="114" spans="1:4" x14ac:dyDescent="0.25">
      <c r="A114" s="11" t="s">
        <v>62</v>
      </c>
      <c r="B114" s="8">
        <v>75000</v>
      </c>
      <c r="C114" s="8">
        <v>75000</v>
      </c>
      <c r="D114" s="8">
        <v>0</v>
      </c>
    </row>
    <row r="115" spans="1:4" x14ac:dyDescent="0.25">
      <c r="A115" s="11" t="s">
        <v>84</v>
      </c>
      <c r="B115" s="8">
        <v>153362</v>
      </c>
      <c r="C115" s="8">
        <v>99750.43</v>
      </c>
      <c r="D115" s="8">
        <v>53611.570000000007</v>
      </c>
    </row>
    <row r="116" spans="1:4" x14ac:dyDescent="0.25">
      <c r="A116" s="11" t="s">
        <v>52</v>
      </c>
      <c r="B116" s="8">
        <v>155371</v>
      </c>
      <c r="C116" s="8">
        <v>122677.75999999999</v>
      </c>
      <c r="D116" s="8">
        <v>32693.240000000005</v>
      </c>
    </row>
    <row r="117" spans="1:4" x14ac:dyDescent="0.25">
      <c r="A117" s="11" t="s">
        <v>5</v>
      </c>
      <c r="B117" s="8">
        <v>125000</v>
      </c>
      <c r="C117" s="8">
        <v>57882.29</v>
      </c>
      <c r="D117" s="8">
        <v>67117.709999999992</v>
      </c>
    </row>
    <row r="118" spans="1:4" x14ac:dyDescent="0.25">
      <c r="A118" s="11" t="s">
        <v>53</v>
      </c>
      <c r="B118" s="8">
        <v>107863</v>
      </c>
      <c r="C118" s="8"/>
      <c r="D118" s="8">
        <v>107863</v>
      </c>
    </row>
    <row r="119" spans="1:4" x14ac:dyDescent="0.25">
      <c r="A119" s="11" t="s">
        <v>129</v>
      </c>
      <c r="B119" s="8">
        <v>135000</v>
      </c>
      <c r="C119" s="8">
        <v>88030.88</v>
      </c>
      <c r="D119" s="8">
        <v>46969.119999999995</v>
      </c>
    </row>
    <row r="120" spans="1:4" x14ac:dyDescent="0.25">
      <c r="A120" s="11" t="s">
        <v>130</v>
      </c>
      <c r="B120" s="8">
        <v>100000</v>
      </c>
      <c r="C120" s="8">
        <v>57121.22</v>
      </c>
      <c r="D120" s="8">
        <v>42878.78</v>
      </c>
    </row>
    <row r="121" spans="1:4" x14ac:dyDescent="0.25">
      <c r="A121" s="11" t="s">
        <v>152</v>
      </c>
      <c r="B121" s="8">
        <v>200000</v>
      </c>
      <c r="C121" s="8">
        <v>115238.36</v>
      </c>
      <c r="D121" s="8">
        <v>84761.64</v>
      </c>
    </row>
    <row r="122" spans="1:4" x14ac:dyDescent="0.25">
      <c r="A122" s="11" t="s">
        <v>114</v>
      </c>
      <c r="B122" s="8">
        <v>60000</v>
      </c>
      <c r="C122" s="8">
        <v>45000</v>
      </c>
      <c r="D122" s="8">
        <v>15000</v>
      </c>
    </row>
    <row r="123" spans="1:4" x14ac:dyDescent="0.25">
      <c r="A123" s="11" t="s">
        <v>7</v>
      </c>
      <c r="B123" s="8">
        <v>47096870.849999994</v>
      </c>
      <c r="C123" s="8">
        <v>10582479.259999998</v>
      </c>
      <c r="D123" s="8">
        <v>36514391.589999996</v>
      </c>
    </row>
  </sheetData>
  <mergeCells count="1">
    <mergeCell ref="A1:E2"/>
  </mergeCells>
  <printOptions horizontalCentered="1"/>
  <pageMargins left="0.7" right="0.7" top="0.75" bottom="0.75" header="0.3" footer="0.3"/>
  <pageSetup scale="88" fitToHeight="5" orientation="landscape" r:id="rId2"/>
  <headerFooter>
    <oddFooter>&amp;C2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EBAD-D179-41C1-B03F-DC2C38B6C3D8}">
  <sheetPr>
    <pageSetUpPr fitToPage="1"/>
  </sheetPr>
  <dimension ref="A1:P56"/>
  <sheetViews>
    <sheetView topLeftCell="A2" zoomScale="91" zoomScaleNormal="91" workbookViewId="0">
      <selection activeCell="L20" sqref="L20"/>
    </sheetView>
  </sheetViews>
  <sheetFormatPr defaultRowHeight="15" x14ac:dyDescent="0.25"/>
  <cols>
    <col min="1" max="1" width="22.42578125" bestFit="1" customWidth="1"/>
    <col min="2" max="2" width="64.28515625" bestFit="1" customWidth="1"/>
    <col min="3" max="3" width="11.140625" hidden="1" customWidth="1"/>
    <col min="4" max="4" width="12" hidden="1" customWidth="1"/>
    <col min="5" max="5" width="15" bestFit="1" customWidth="1"/>
    <col min="6" max="6" width="12.5703125" bestFit="1" customWidth="1"/>
    <col min="7" max="7" width="15" bestFit="1" customWidth="1"/>
    <col min="8" max="8" width="17.85546875" hidden="1" customWidth="1"/>
    <col min="9" max="9" width="23.28515625" hidden="1" customWidth="1"/>
    <col min="10" max="10" width="24.5703125" hidden="1" customWidth="1"/>
    <col min="11" max="11" width="26.7109375" customWidth="1"/>
    <col min="12" max="12" width="32.28515625" customWidth="1"/>
    <col min="13" max="13" width="25.140625" customWidth="1"/>
    <col min="14" max="14" width="23.28515625" bestFit="1" customWidth="1"/>
    <col min="15" max="15" width="24.5703125" bestFit="1" customWidth="1"/>
    <col min="16" max="16" width="26.140625" bestFit="1" customWidth="1"/>
    <col min="17" max="17" width="10.5703125" bestFit="1" customWidth="1"/>
    <col min="18" max="38" width="11.5703125" bestFit="1" customWidth="1"/>
    <col min="39" max="44" width="13.28515625" bestFit="1" customWidth="1"/>
    <col min="45" max="45" width="12.7109375" bestFit="1" customWidth="1"/>
  </cols>
  <sheetData>
    <row r="1" spans="1:16" ht="15" customHeight="1" x14ac:dyDescent="0.25">
      <c r="A1" s="34" t="s">
        <v>165</v>
      </c>
      <c r="B1" s="34"/>
      <c r="C1" s="34"/>
      <c r="D1" s="34"/>
      <c r="E1" s="34"/>
      <c r="F1" s="24"/>
      <c r="G1" s="24"/>
    </row>
    <row r="2" spans="1:16" ht="24" customHeight="1" x14ac:dyDescent="0.25">
      <c r="A2" s="34"/>
      <c r="B2" s="34"/>
      <c r="C2" s="34"/>
      <c r="D2" s="34"/>
      <c r="E2" s="34"/>
      <c r="F2" s="24"/>
      <c r="G2" s="24"/>
    </row>
    <row r="3" spans="1:16" ht="24" customHeight="1" x14ac:dyDescent="0.25">
      <c r="A3" s="26"/>
      <c r="B3" s="26"/>
      <c r="C3" s="26"/>
      <c r="D3" s="26"/>
      <c r="E3" s="26"/>
      <c r="F3" s="24"/>
      <c r="G3" s="24"/>
    </row>
    <row r="4" spans="1:16" x14ac:dyDescent="0.25">
      <c r="A4" s="4"/>
      <c r="B4" s="2"/>
      <c r="C4" s="2"/>
      <c r="D4" s="2"/>
      <c r="E4" s="20" t="s">
        <v>232</v>
      </c>
      <c r="F4" s="20" t="s">
        <v>214</v>
      </c>
      <c r="G4" s="20" t="s">
        <v>214</v>
      </c>
      <c r="H4" s="20" t="s">
        <v>215</v>
      </c>
    </row>
    <row r="5" spans="1:16" s="15" customFormat="1" ht="42.75" hidden="1" customHeight="1" x14ac:dyDescent="0.3">
      <c r="A5"/>
      <c r="B5"/>
      <c r="C5" s="7" t="s">
        <v>209</v>
      </c>
      <c r="D5"/>
      <c r="E5"/>
      <c r="F5"/>
      <c r="G5"/>
      <c r="H5"/>
      <c r="I5"/>
      <c r="J5"/>
      <c r="K5"/>
      <c r="N5"/>
      <c r="O5"/>
      <c r="P5"/>
    </row>
    <row r="6" spans="1:16" ht="56.25" hidden="1" x14ac:dyDescent="0.3">
      <c r="C6" s="14" t="s">
        <v>15</v>
      </c>
      <c r="D6" s="14"/>
      <c r="E6" s="14"/>
      <c r="F6" s="14" t="s">
        <v>212</v>
      </c>
      <c r="G6" s="14"/>
      <c r="H6" s="14"/>
      <c r="I6" t="s">
        <v>210</v>
      </c>
      <c r="J6" t="s">
        <v>213</v>
      </c>
    </row>
    <row r="7" spans="1:16" ht="18.75" x14ac:dyDescent="0.3">
      <c r="A7" s="16" t="s">
        <v>185</v>
      </c>
      <c r="B7" s="7" t="s">
        <v>164</v>
      </c>
      <c r="C7" t="s">
        <v>208</v>
      </c>
      <c r="D7" t="s">
        <v>199</v>
      </c>
      <c r="E7" t="s">
        <v>198</v>
      </c>
      <c r="F7" t="s">
        <v>208</v>
      </c>
      <c r="G7" t="s">
        <v>199</v>
      </c>
      <c r="H7" t="s">
        <v>198</v>
      </c>
      <c r="L7" s="30"/>
      <c r="M7" s="31"/>
    </row>
    <row r="8" spans="1:16" ht="18.600000000000001" customHeight="1" x14ac:dyDescent="0.25">
      <c r="A8" s="11" t="s">
        <v>76</v>
      </c>
      <c r="B8" s="11" t="s">
        <v>202</v>
      </c>
      <c r="C8" s="8"/>
      <c r="D8" s="8">
        <v>74.5</v>
      </c>
      <c r="E8" s="8"/>
      <c r="F8" s="8"/>
      <c r="G8" s="8">
        <v>74.5</v>
      </c>
      <c r="H8" s="8"/>
      <c r="I8" s="8">
        <v>74.5</v>
      </c>
      <c r="J8" s="8">
        <v>74.5</v>
      </c>
      <c r="K8" s="8"/>
      <c r="L8" s="32"/>
    </row>
    <row r="9" spans="1:16" x14ac:dyDescent="0.25">
      <c r="B9" s="11" t="s">
        <v>88</v>
      </c>
      <c r="C9" s="8"/>
      <c r="D9" s="8"/>
      <c r="E9" s="8">
        <v>152669</v>
      </c>
      <c r="F9" s="8"/>
      <c r="G9" s="8"/>
      <c r="H9" s="8"/>
      <c r="I9" s="8">
        <v>152669</v>
      </c>
      <c r="J9" s="8"/>
      <c r="K9" s="8"/>
      <c r="L9" s="33"/>
    </row>
    <row r="10" spans="1:16" x14ac:dyDescent="0.25">
      <c r="B10" s="11" t="s">
        <v>86</v>
      </c>
      <c r="C10" s="8"/>
      <c r="D10" s="8"/>
      <c r="E10" s="8">
        <v>235381</v>
      </c>
      <c r="F10" s="8"/>
      <c r="G10" s="8"/>
      <c r="H10" s="8"/>
      <c r="I10" s="8">
        <v>235381</v>
      </c>
      <c r="J10" s="8"/>
      <c r="K10" s="8"/>
      <c r="L10" s="8"/>
    </row>
    <row r="11" spans="1:16" x14ac:dyDescent="0.25">
      <c r="B11" s="11" t="s">
        <v>176</v>
      </c>
      <c r="C11" s="8"/>
      <c r="D11" s="8"/>
      <c r="E11" s="8">
        <v>97875</v>
      </c>
      <c r="F11" s="8"/>
      <c r="G11" s="8"/>
      <c r="H11" s="8"/>
      <c r="I11" s="8">
        <v>97875</v>
      </c>
      <c r="J11" s="8"/>
      <c r="K11" s="8"/>
      <c r="L11" s="33"/>
    </row>
    <row r="12" spans="1:16" x14ac:dyDescent="0.25">
      <c r="B12" s="11" t="s">
        <v>89</v>
      </c>
      <c r="C12" s="8"/>
      <c r="D12" s="8"/>
      <c r="E12" s="8">
        <v>1691310</v>
      </c>
      <c r="F12" s="8"/>
      <c r="G12" s="8"/>
      <c r="H12" s="8"/>
      <c r="I12" s="8">
        <v>1691310</v>
      </c>
      <c r="J12" s="8"/>
      <c r="K12" s="8"/>
      <c r="L12" s="33"/>
    </row>
    <row r="13" spans="1:16" x14ac:dyDescent="0.25">
      <c r="B13" s="11" t="s">
        <v>77</v>
      </c>
      <c r="C13" s="8"/>
      <c r="D13" s="8"/>
      <c r="E13" s="8">
        <v>500000</v>
      </c>
      <c r="F13" s="8"/>
      <c r="G13" s="8"/>
      <c r="H13" s="8"/>
      <c r="I13" s="8">
        <v>500000</v>
      </c>
      <c r="J13" s="8"/>
      <c r="K13" s="8"/>
      <c r="L13" s="33"/>
    </row>
    <row r="14" spans="1:16" x14ac:dyDescent="0.25">
      <c r="B14" s="11" t="s">
        <v>183</v>
      </c>
      <c r="C14" s="8"/>
      <c r="D14" s="8"/>
      <c r="E14" s="8">
        <v>13761.71</v>
      </c>
      <c r="F14" s="8"/>
      <c r="G14" s="8"/>
      <c r="H14" s="8"/>
      <c r="I14" s="8">
        <v>13761.71</v>
      </c>
      <c r="J14" s="8"/>
      <c r="K14" s="8"/>
      <c r="L14" s="8"/>
    </row>
    <row r="15" spans="1:16" x14ac:dyDescent="0.25">
      <c r="B15" s="11" t="s">
        <v>78</v>
      </c>
      <c r="C15" s="8"/>
      <c r="D15" s="8">
        <v>396574.41000000003</v>
      </c>
      <c r="E15" s="8">
        <v>1431381</v>
      </c>
      <c r="F15" s="8"/>
      <c r="G15" s="8">
        <v>396574.41000000003</v>
      </c>
      <c r="H15" s="8"/>
      <c r="I15" s="8">
        <v>1827955.4100000001</v>
      </c>
      <c r="J15" s="8">
        <v>396574.41000000003</v>
      </c>
      <c r="K15" s="8"/>
      <c r="L15" s="8"/>
    </row>
    <row r="16" spans="1:16" x14ac:dyDescent="0.25">
      <c r="B16" s="11" t="s">
        <v>87</v>
      </c>
      <c r="C16" s="8"/>
      <c r="D16" s="8"/>
      <c r="E16" s="8">
        <v>157904</v>
      </c>
      <c r="F16" s="8"/>
      <c r="G16" s="8"/>
      <c r="H16" s="8"/>
      <c r="I16" s="8">
        <v>157904</v>
      </c>
      <c r="J16" s="8"/>
      <c r="K16" s="8"/>
      <c r="L16" s="8"/>
    </row>
    <row r="17" spans="1:12" x14ac:dyDescent="0.25">
      <c r="A17" s="11" t="s">
        <v>93</v>
      </c>
      <c r="C17" s="8"/>
      <c r="D17" s="8">
        <v>396648.91000000003</v>
      </c>
      <c r="E17" s="8">
        <v>4280281.71</v>
      </c>
      <c r="F17" s="8"/>
      <c r="G17" s="8">
        <v>396648.91000000003</v>
      </c>
      <c r="H17" s="8"/>
      <c r="I17" s="8">
        <v>4676930.62</v>
      </c>
      <c r="J17" s="8">
        <v>396648.91000000003</v>
      </c>
      <c r="K17" s="8"/>
      <c r="L17" s="8"/>
    </row>
    <row r="18" spans="1:12" x14ac:dyDescent="0.25">
      <c r="A18" s="11" t="s">
        <v>20</v>
      </c>
      <c r="B18" s="11" t="s">
        <v>28</v>
      </c>
      <c r="C18" s="8"/>
      <c r="D18" s="8"/>
      <c r="E18" s="8">
        <v>1000000</v>
      </c>
      <c r="F18" s="8"/>
      <c r="G18" s="8"/>
      <c r="H18" s="8"/>
      <c r="I18" s="8">
        <v>1000000</v>
      </c>
      <c r="J18" s="8"/>
      <c r="K18" s="8"/>
    </row>
    <row r="19" spans="1:12" x14ac:dyDescent="0.25">
      <c r="B19" s="11" t="s">
        <v>63</v>
      </c>
      <c r="C19" s="8"/>
      <c r="D19" s="8"/>
      <c r="E19" s="8">
        <v>400000</v>
      </c>
      <c r="F19" s="8"/>
      <c r="G19" s="8"/>
      <c r="H19" s="8"/>
      <c r="I19" s="8">
        <v>400000</v>
      </c>
      <c r="J19" s="8"/>
      <c r="K19" s="8"/>
    </row>
    <row r="20" spans="1:12" x14ac:dyDescent="0.25">
      <c r="B20" s="11" t="s">
        <v>69</v>
      </c>
      <c r="C20" s="8"/>
      <c r="D20" s="8"/>
      <c r="E20" s="8">
        <v>1500000</v>
      </c>
      <c r="F20" s="8"/>
      <c r="G20" s="8"/>
      <c r="H20" s="8"/>
      <c r="I20" s="8">
        <v>1500000</v>
      </c>
      <c r="J20" s="8"/>
      <c r="K20" s="8"/>
    </row>
    <row r="21" spans="1:12" x14ac:dyDescent="0.25">
      <c r="B21" s="11" t="s">
        <v>26</v>
      </c>
      <c r="C21" s="8"/>
      <c r="D21" s="8"/>
      <c r="E21" s="8">
        <v>362500</v>
      </c>
      <c r="F21" s="8"/>
      <c r="G21" s="8"/>
      <c r="H21" s="8"/>
      <c r="I21" s="8">
        <v>362500</v>
      </c>
      <c r="J21" s="8"/>
      <c r="K21" s="8"/>
    </row>
    <row r="22" spans="1:12" x14ac:dyDescent="0.25">
      <c r="B22" s="11" t="s">
        <v>72</v>
      </c>
      <c r="C22" s="8"/>
      <c r="D22" s="8">
        <v>2500000</v>
      </c>
      <c r="E22" s="8">
        <v>2500000</v>
      </c>
      <c r="F22" s="8"/>
      <c r="G22" s="8">
        <v>2500000</v>
      </c>
      <c r="H22" s="8"/>
      <c r="I22" s="8">
        <v>5000000</v>
      </c>
      <c r="J22" s="8">
        <v>2500000</v>
      </c>
      <c r="K22" s="8"/>
    </row>
    <row r="23" spans="1:12" x14ac:dyDescent="0.25">
      <c r="B23" s="11" t="s">
        <v>56</v>
      </c>
      <c r="C23" s="8"/>
      <c r="D23" s="8"/>
      <c r="E23" s="8">
        <v>671000</v>
      </c>
      <c r="F23" s="8"/>
      <c r="G23" s="8"/>
      <c r="H23" s="8"/>
      <c r="I23" s="8">
        <v>671000</v>
      </c>
      <c r="J23" s="8"/>
      <c r="K23" s="8"/>
    </row>
    <row r="24" spans="1:12" x14ac:dyDescent="0.25">
      <c r="B24" s="11" t="s">
        <v>64</v>
      </c>
      <c r="C24" s="8"/>
      <c r="D24" s="8"/>
      <c r="E24" s="8">
        <v>900000</v>
      </c>
      <c r="F24" s="8"/>
      <c r="G24" s="8"/>
      <c r="H24" s="8"/>
      <c r="I24" s="8">
        <v>900000</v>
      </c>
      <c r="J24" s="8"/>
      <c r="K24" s="8"/>
    </row>
    <row r="25" spans="1:12" x14ac:dyDescent="0.25">
      <c r="B25" s="11" t="s">
        <v>21</v>
      </c>
      <c r="C25" s="8"/>
      <c r="D25" s="8"/>
      <c r="E25" s="8">
        <v>2028538</v>
      </c>
      <c r="F25" s="8"/>
      <c r="G25" s="8"/>
      <c r="H25" s="8"/>
      <c r="I25" s="8">
        <v>2028538</v>
      </c>
      <c r="J25" s="8"/>
      <c r="K25" s="8"/>
    </row>
    <row r="26" spans="1:12" x14ac:dyDescent="0.25">
      <c r="B26" s="11" t="s">
        <v>58</v>
      </c>
      <c r="C26" s="8"/>
      <c r="D26" s="8">
        <v>818441.09</v>
      </c>
      <c r="E26" s="8">
        <v>675650</v>
      </c>
      <c r="F26" s="8"/>
      <c r="G26" s="8">
        <v>818441.09</v>
      </c>
      <c r="H26" s="8"/>
      <c r="I26" s="8">
        <v>1494091.0899999999</v>
      </c>
      <c r="J26" s="8">
        <v>818441.09</v>
      </c>
      <c r="K26" s="8"/>
    </row>
    <row r="27" spans="1:12" x14ac:dyDescent="0.25">
      <c r="B27" s="11" t="s">
        <v>66</v>
      </c>
      <c r="C27" s="8"/>
      <c r="D27" s="8"/>
      <c r="E27" s="8">
        <v>1200000</v>
      </c>
      <c r="F27" s="8"/>
      <c r="G27" s="8"/>
      <c r="H27" s="8"/>
      <c r="I27" s="8">
        <v>1200000</v>
      </c>
      <c r="J27" s="8"/>
      <c r="K27" s="8"/>
    </row>
    <row r="28" spans="1:12" x14ac:dyDescent="0.25">
      <c r="B28" s="11" t="s">
        <v>30</v>
      </c>
      <c r="C28" s="8"/>
      <c r="D28" s="8">
        <v>1104753.8599999999</v>
      </c>
      <c r="E28" s="8">
        <v>5325745</v>
      </c>
      <c r="F28" s="8"/>
      <c r="G28" s="8">
        <v>1104753.8599999999</v>
      </c>
      <c r="H28" s="8"/>
      <c r="I28" s="8">
        <v>6430498.8599999994</v>
      </c>
      <c r="J28" s="8">
        <v>1104753.8599999999</v>
      </c>
      <c r="K28" s="8"/>
      <c r="L28" s="8"/>
    </row>
    <row r="29" spans="1:12" x14ac:dyDescent="0.25">
      <c r="B29" s="11" t="s">
        <v>38</v>
      </c>
      <c r="C29" s="8"/>
      <c r="D29" s="8"/>
      <c r="E29" s="8">
        <v>2767232</v>
      </c>
      <c r="F29" s="8"/>
      <c r="G29" s="8"/>
      <c r="H29" s="8"/>
      <c r="I29" s="8">
        <v>2767232</v>
      </c>
      <c r="J29" s="8"/>
      <c r="K29" s="8"/>
      <c r="L29" s="8"/>
    </row>
    <row r="30" spans="1:12" x14ac:dyDescent="0.25">
      <c r="A30" s="11" t="s">
        <v>94</v>
      </c>
      <c r="C30" s="8"/>
      <c r="D30" s="8">
        <v>4423194.9499999993</v>
      </c>
      <c r="E30" s="8">
        <v>19330665</v>
      </c>
      <c r="F30" s="8"/>
      <c r="G30" s="8">
        <v>4423194.9499999993</v>
      </c>
      <c r="H30" s="8"/>
      <c r="I30" s="8">
        <v>23753859.949999999</v>
      </c>
      <c r="J30" s="8">
        <v>4423194.9499999993</v>
      </c>
      <c r="K30" s="8"/>
      <c r="L30" s="8"/>
    </row>
    <row r="31" spans="1:12" x14ac:dyDescent="0.25">
      <c r="A31" s="11" t="s">
        <v>95</v>
      </c>
      <c r="B31" s="11" t="s">
        <v>202</v>
      </c>
      <c r="C31" s="8"/>
      <c r="D31" s="8">
        <v>-272.85000000000002</v>
      </c>
      <c r="E31" s="8"/>
      <c r="F31" s="8"/>
      <c r="G31" s="8">
        <v>-272.85000000000002</v>
      </c>
      <c r="H31" s="8"/>
      <c r="I31" s="8">
        <v>-272.85000000000002</v>
      </c>
      <c r="J31" s="8">
        <v>-272.85000000000002</v>
      </c>
      <c r="K31" s="8"/>
      <c r="L31" s="8"/>
    </row>
    <row r="32" spans="1:12" x14ac:dyDescent="0.25">
      <c r="B32" s="11" t="s">
        <v>205</v>
      </c>
      <c r="C32" s="8"/>
      <c r="D32" s="8">
        <v>31052.9</v>
      </c>
      <c r="E32" s="8"/>
      <c r="F32" s="8"/>
      <c r="G32" s="8">
        <v>31052.9</v>
      </c>
      <c r="H32" s="8"/>
      <c r="I32" s="8">
        <v>31052.9</v>
      </c>
      <c r="J32" s="8">
        <v>31052.9</v>
      </c>
      <c r="K32" s="8"/>
      <c r="L32" s="8"/>
    </row>
    <row r="33" spans="1:12" x14ac:dyDescent="0.25">
      <c r="B33" s="11" t="s">
        <v>204</v>
      </c>
      <c r="C33" s="8"/>
      <c r="D33" s="8">
        <v>158340.10999999999</v>
      </c>
      <c r="E33" s="8"/>
      <c r="F33" s="8"/>
      <c r="G33" s="8">
        <v>158340.10999999999</v>
      </c>
      <c r="H33" s="8"/>
      <c r="I33" s="8">
        <v>158340.10999999999</v>
      </c>
      <c r="J33" s="8">
        <v>158340.10999999999</v>
      </c>
      <c r="K33" s="8"/>
      <c r="L33" s="8"/>
    </row>
    <row r="34" spans="1:12" x14ac:dyDescent="0.25">
      <c r="B34" s="11" t="s">
        <v>132</v>
      </c>
      <c r="C34" s="8"/>
      <c r="D34" s="8">
        <v>6999695</v>
      </c>
      <c r="E34" s="8">
        <v>1000000</v>
      </c>
      <c r="F34" s="8"/>
      <c r="G34" s="8">
        <v>6999695</v>
      </c>
      <c r="H34" s="8"/>
      <c r="I34" s="8">
        <v>7999695</v>
      </c>
      <c r="J34" s="8">
        <v>6999695</v>
      </c>
      <c r="L34" s="8"/>
    </row>
    <row r="35" spans="1:12" x14ac:dyDescent="0.25">
      <c r="B35" s="11" t="s">
        <v>195</v>
      </c>
      <c r="C35" s="8"/>
      <c r="D35" s="8"/>
      <c r="E35" s="8">
        <v>14361.09</v>
      </c>
      <c r="F35" s="8"/>
      <c r="G35" s="8"/>
      <c r="H35" s="8"/>
      <c r="I35" s="8">
        <v>14361.09</v>
      </c>
      <c r="J35" s="8"/>
      <c r="K35" s="8"/>
      <c r="L35" s="8"/>
    </row>
    <row r="36" spans="1:12" x14ac:dyDescent="0.25">
      <c r="B36" s="11" t="s">
        <v>96</v>
      </c>
      <c r="C36" s="8"/>
      <c r="D36" s="8">
        <v>3154685.3300000005</v>
      </c>
      <c r="E36" s="8">
        <v>6545137</v>
      </c>
      <c r="F36" s="8"/>
      <c r="G36" s="8">
        <v>3154685.3300000005</v>
      </c>
      <c r="H36" s="8"/>
      <c r="I36" s="8">
        <v>9699822.3300000001</v>
      </c>
      <c r="J36" s="8">
        <v>3154685.3300000005</v>
      </c>
      <c r="K36" s="8"/>
      <c r="L36" s="8"/>
    </row>
    <row r="37" spans="1:12" x14ac:dyDescent="0.25">
      <c r="A37" s="11" t="s">
        <v>161</v>
      </c>
      <c r="C37" s="8"/>
      <c r="D37" s="8">
        <v>10343500.49</v>
      </c>
      <c r="E37" s="8">
        <v>7559498.0899999999</v>
      </c>
      <c r="F37" s="8"/>
      <c r="G37" s="8">
        <v>10343500.49</v>
      </c>
      <c r="H37" s="8"/>
      <c r="I37" s="8">
        <v>17902998.579999998</v>
      </c>
      <c r="J37" s="8">
        <v>10343500.49</v>
      </c>
      <c r="K37" s="8"/>
      <c r="L37" s="8"/>
    </row>
    <row r="38" spans="1:12" x14ac:dyDescent="0.25">
      <c r="A38" s="11" t="s">
        <v>134</v>
      </c>
      <c r="B38" s="11" t="s">
        <v>135</v>
      </c>
      <c r="C38" s="8"/>
      <c r="D38" s="8"/>
      <c r="E38" s="8">
        <v>40800</v>
      </c>
      <c r="F38" s="8"/>
      <c r="G38" s="8"/>
      <c r="H38" s="8"/>
      <c r="I38" s="8">
        <v>40800</v>
      </c>
      <c r="J38" s="8"/>
      <c r="K38" s="8"/>
      <c r="L38" s="8"/>
    </row>
    <row r="39" spans="1:12" x14ac:dyDescent="0.25">
      <c r="B39" s="11" t="s">
        <v>143</v>
      </c>
      <c r="C39" s="8"/>
      <c r="D39" s="8"/>
      <c r="E39" s="8">
        <v>4000000</v>
      </c>
      <c r="F39" s="8"/>
      <c r="G39" s="8"/>
      <c r="H39" s="8"/>
      <c r="I39" s="8">
        <v>4000000</v>
      </c>
      <c r="J39" s="8"/>
      <c r="K39" s="8"/>
      <c r="L39" s="8"/>
    </row>
    <row r="40" spans="1:12" x14ac:dyDescent="0.25">
      <c r="B40" s="11" t="s">
        <v>207</v>
      </c>
      <c r="C40" s="8"/>
      <c r="D40" s="8">
        <v>482130.18</v>
      </c>
      <c r="E40" s="8"/>
      <c r="F40" s="8"/>
      <c r="G40" s="8">
        <v>482130.18</v>
      </c>
      <c r="H40" s="8"/>
      <c r="I40" s="8">
        <v>482130.18</v>
      </c>
      <c r="J40" s="8">
        <v>482130.18</v>
      </c>
      <c r="K40" s="8"/>
      <c r="L40" s="8"/>
    </row>
    <row r="41" spans="1:12" x14ac:dyDescent="0.25">
      <c r="B41" s="11" t="s">
        <v>137</v>
      </c>
      <c r="C41" s="8"/>
      <c r="D41" s="8"/>
      <c r="E41" s="8">
        <v>420000</v>
      </c>
      <c r="F41" s="8"/>
      <c r="G41" s="8"/>
      <c r="H41" s="8"/>
      <c r="I41" s="8">
        <v>420000</v>
      </c>
      <c r="J41" s="8"/>
      <c r="K41" s="8"/>
      <c r="L41" s="8"/>
    </row>
    <row r="42" spans="1:12" x14ac:dyDescent="0.25">
      <c r="A42" s="11" t="s">
        <v>162</v>
      </c>
      <c r="C42" s="8"/>
      <c r="D42" s="8">
        <v>482130.18</v>
      </c>
      <c r="E42" s="8">
        <v>4460800</v>
      </c>
      <c r="F42" s="8"/>
      <c r="G42" s="8">
        <v>482130.18</v>
      </c>
      <c r="H42" s="8"/>
      <c r="I42" s="8">
        <v>4942930.18</v>
      </c>
      <c r="J42" s="8">
        <v>482130.18</v>
      </c>
      <c r="K42" s="8"/>
      <c r="L42" s="8"/>
    </row>
    <row r="43" spans="1:12" x14ac:dyDescent="0.25">
      <c r="A43" s="11" t="s">
        <v>144</v>
      </c>
      <c r="B43" s="11" t="s">
        <v>159</v>
      </c>
      <c r="C43" s="8">
        <v>15413.06</v>
      </c>
      <c r="D43" s="8">
        <v>211466.18000000002</v>
      </c>
      <c r="E43" s="8">
        <v>1988544.58</v>
      </c>
      <c r="F43" s="8">
        <v>15413.06</v>
      </c>
      <c r="G43" s="8">
        <v>211466.18000000002</v>
      </c>
      <c r="H43" s="8"/>
      <c r="I43" s="8">
        <v>2215423.8200000003</v>
      </c>
      <c r="J43" s="8">
        <v>226879.24000000002</v>
      </c>
      <c r="K43" s="8"/>
      <c r="L43" s="8"/>
    </row>
    <row r="44" spans="1:12" x14ac:dyDescent="0.25">
      <c r="B44" s="11" t="s">
        <v>178</v>
      </c>
      <c r="C44" s="8"/>
      <c r="D44" s="8"/>
      <c r="E44" s="8">
        <v>900000</v>
      </c>
      <c r="F44" s="8"/>
      <c r="G44" s="8"/>
      <c r="H44" s="8"/>
      <c r="I44" s="8">
        <v>900000</v>
      </c>
      <c r="J44" s="8"/>
      <c r="K44" s="8"/>
      <c r="L44" s="8"/>
    </row>
    <row r="45" spans="1:12" x14ac:dyDescent="0.25">
      <c r="B45" s="11" t="s">
        <v>150</v>
      </c>
      <c r="C45" s="8"/>
      <c r="D45" s="8"/>
      <c r="E45" s="8">
        <v>200000</v>
      </c>
      <c r="F45" s="8"/>
      <c r="G45" s="8"/>
      <c r="H45" s="8"/>
      <c r="I45" s="8">
        <v>200000</v>
      </c>
      <c r="J45" s="8"/>
      <c r="K45" s="8"/>
      <c r="L45" s="8"/>
    </row>
    <row r="46" spans="1:12" x14ac:dyDescent="0.25">
      <c r="B46" s="11" t="s">
        <v>153</v>
      </c>
      <c r="C46" s="8"/>
      <c r="D46" s="8">
        <v>131921</v>
      </c>
      <c r="E46" s="8">
        <v>803825.72000000009</v>
      </c>
      <c r="F46" s="8"/>
      <c r="G46" s="8">
        <v>131921</v>
      </c>
      <c r="H46" s="8"/>
      <c r="I46" s="8">
        <v>935746.72000000009</v>
      </c>
      <c r="J46" s="8">
        <v>131921</v>
      </c>
      <c r="K46" s="8"/>
      <c r="L46" s="8"/>
    </row>
    <row r="47" spans="1:12" x14ac:dyDescent="0.25">
      <c r="B47" s="11" t="s">
        <v>145</v>
      </c>
      <c r="C47" s="8"/>
      <c r="D47" s="8"/>
      <c r="E47" s="8">
        <v>320000</v>
      </c>
      <c r="F47" s="8"/>
      <c r="G47" s="8"/>
      <c r="H47" s="8"/>
      <c r="I47" s="8">
        <v>320000</v>
      </c>
      <c r="J47" s="8"/>
      <c r="K47" s="8"/>
      <c r="L47" s="8"/>
    </row>
    <row r="48" spans="1:12" x14ac:dyDescent="0.25">
      <c r="B48" s="11" t="s">
        <v>147</v>
      </c>
      <c r="C48" s="8"/>
      <c r="D48" s="8">
        <v>11913.41</v>
      </c>
      <c r="E48" s="8">
        <v>126000</v>
      </c>
      <c r="F48" s="8"/>
      <c r="G48" s="8">
        <v>11913.41</v>
      </c>
      <c r="H48" s="8"/>
      <c r="I48" s="8">
        <v>137913.41</v>
      </c>
      <c r="J48" s="8">
        <v>11913.41</v>
      </c>
      <c r="K48" s="8"/>
      <c r="L48" s="8"/>
    </row>
    <row r="49" spans="1:12" x14ac:dyDescent="0.25">
      <c r="B49" s="11" t="s">
        <v>156</v>
      </c>
      <c r="C49" s="8"/>
      <c r="D49" s="8">
        <v>347887</v>
      </c>
      <c r="E49" s="8">
        <v>3865168</v>
      </c>
      <c r="F49" s="8"/>
      <c r="G49" s="8">
        <v>347887</v>
      </c>
      <c r="H49" s="8"/>
      <c r="I49" s="8">
        <v>4213055</v>
      </c>
      <c r="J49" s="8">
        <v>347887</v>
      </c>
      <c r="K49" s="8"/>
      <c r="L49" s="8"/>
    </row>
    <row r="50" spans="1:12" x14ac:dyDescent="0.25">
      <c r="B50" s="11" t="s">
        <v>151</v>
      </c>
      <c r="C50" s="8"/>
      <c r="D50" s="8"/>
      <c r="E50" s="8">
        <v>200000</v>
      </c>
      <c r="F50" s="8"/>
      <c r="G50" s="8"/>
      <c r="H50" s="8"/>
      <c r="I50" s="8">
        <v>200000</v>
      </c>
      <c r="J50" s="8"/>
      <c r="K50" s="8"/>
      <c r="L50" s="8"/>
    </row>
    <row r="51" spans="1:12" x14ac:dyDescent="0.25">
      <c r="B51" s="11" t="s">
        <v>148</v>
      </c>
      <c r="C51" s="8"/>
      <c r="D51" s="8"/>
      <c r="E51" s="8">
        <v>51863</v>
      </c>
      <c r="F51" s="8"/>
      <c r="G51" s="8"/>
      <c r="H51" s="8"/>
      <c r="I51" s="8">
        <v>51863</v>
      </c>
      <c r="J51" s="8"/>
      <c r="K51" s="8"/>
      <c r="L51" s="8"/>
    </row>
    <row r="52" spans="1:12" x14ac:dyDescent="0.25">
      <c r="A52" s="11" t="s">
        <v>163</v>
      </c>
      <c r="C52" s="8">
        <v>15413.06</v>
      </c>
      <c r="D52" s="8">
        <v>703187.59000000008</v>
      </c>
      <c r="E52" s="8">
        <v>8455401.3000000007</v>
      </c>
      <c r="F52" s="8">
        <v>15413.06</v>
      </c>
      <c r="G52" s="8">
        <v>703187.59000000008</v>
      </c>
      <c r="H52" s="8"/>
      <c r="I52" s="8">
        <v>9174001.9499999993</v>
      </c>
      <c r="J52" s="8">
        <v>718600.64999999991</v>
      </c>
      <c r="K52" s="8"/>
      <c r="L52" s="8"/>
    </row>
    <row r="53" spans="1:12" x14ac:dyDescent="0.25">
      <c r="A53" s="11" t="s">
        <v>156</v>
      </c>
      <c r="B53" s="11" t="s">
        <v>183</v>
      </c>
      <c r="C53" s="8"/>
      <c r="D53" s="8"/>
      <c r="E53" s="8">
        <v>14408.549999999988</v>
      </c>
      <c r="F53" s="8"/>
      <c r="G53" s="8"/>
      <c r="H53" s="8"/>
      <c r="I53" s="8">
        <v>14408.549999999988</v>
      </c>
      <c r="J53" s="8"/>
      <c r="K53" s="8"/>
      <c r="L53" s="8"/>
    </row>
    <row r="54" spans="1:12" x14ac:dyDescent="0.25">
      <c r="A54" s="11" t="s">
        <v>197</v>
      </c>
      <c r="C54" s="8"/>
      <c r="D54" s="8"/>
      <c r="E54" s="8">
        <v>14408.549999999988</v>
      </c>
      <c r="F54" s="8"/>
      <c r="G54" s="8"/>
      <c r="H54" s="8"/>
      <c r="I54" s="8">
        <v>14408.549999999988</v>
      </c>
      <c r="J54" s="8"/>
      <c r="K54" s="8"/>
    </row>
    <row r="55" spans="1:12" x14ac:dyDescent="0.25">
      <c r="A55" s="11" t="s">
        <v>7</v>
      </c>
      <c r="C55" s="8">
        <v>15413.06</v>
      </c>
      <c r="D55" s="8">
        <v>16348662.119999999</v>
      </c>
      <c r="E55" s="8">
        <v>44101054.649999991</v>
      </c>
      <c r="F55" s="8">
        <v>15413.06</v>
      </c>
      <c r="G55" s="8">
        <v>16348662.119999999</v>
      </c>
      <c r="H55" s="8"/>
      <c r="I55" s="8">
        <v>60465129.829999991</v>
      </c>
      <c r="J55" s="8">
        <v>16364075.18</v>
      </c>
      <c r="K55" s="27">
        <f>SUM(E55:G55)</f>
        <v>60465129.829999991</v>
      </c>
    </row>
    <row r="56" spans="1:12" x14ac:dyDescent="0.25">
      <c r="K56" s="20" t="s">
        <v>216</v>
      </c>
    </row>
  </sheetData>
  <mergeCells count="1">
    <mergeCell ref="A1:E2"/>
  </mergeCells>
  <printOptions horizontalCentered="1"/>
  <pageMargins left="0.7" right="0.7" top="0.75" bottom="0.75" header="0.3" footer="0.3"/>
  <pageSetup scale="62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4EAB7-44D9-4569-851E-CE7965EB20B7}">
  <dimension ref="A2:K228"/>
  <sheetViews>
    <sheetView tabSelected="1" topLeftCell="C1" workbookViewId="0">
      <selection activeCell="E228" sqref="E228"/>
    </sheetView>
  </sheetViews>
  <sheetFormatPr defaultRowHeight="15" x14ac:dyDescent="0.25"/>
  <cols>
    <col min="1" max="1" width="10.7109375" hidden="1" customWidth="1"/>
    <col min="2" max="2" width="12.85546875" customWidth="1"/>
    <col min="3" max="3" width="17.85546875" bestFit="1" customWidth="1"/>
    <col min="4" max="4" width="30.140625" customWidth="1"/>
    <col min="5" max="5" width="49" customWidth="1"/>
    <col min="6" max="6" width="67.28515625" bestFit="1" customWidth="1"/>
    <col min="7" max="7" width="11.42578125" bestFit="1" customWidth="1"/>
    <col min="8" max="8" width="13.5703125" style="10" bestFit="1" customWidth="1"/>
    <col min="9" max="9" width="19.7109375" style="6" bestFit="1" customWidth="1"/>
    <col min="10" max="10" width="29.42578125" style="6" bestFit="1" customWidth="1"/>
    <col min="11" max="11" width="22.5703125" style="6" bestFit="1" customWidth="1"/>
  </cols>
  <sheetData>
    <row r="2" spans="1:11" ht="30" x14ac:dyDescent="0.25">
      <c r="A2" s="1" t="s">
        <v>27</v>
      </c>
      <c r="B2" s="1" t="s">
        <v>0</v>
      </c>
      <c r="C2" s="1" t="s">
        <v>18</v>
      </c>
      <c r="D2" s="9" t="s">
        <v>217</v>
      </c>
      <c r="E2" s="1" t="s">
        <v>19</v>
      </c>
      <c r="F2" s="1" t="s">
        <v>3</v>
      </c>
      <c r="G2" s="1" t="s">
        <v>27</v>
      </c>
      <c r="H2" s="1" t="s">
        <v>54</v>
      </c>
      <c r="I2" s="5" t="s">
        <v>17</v>
      </c>
      <c r="J2" s="5" t="s">
        <v>211</v>
      </c>
      <c r="K2" s="5" t="s">
        <v>16</v>
      </c>
    </row>
    <row r="3" spans="1:11" x14ac:dyDescent="0.25">
      <c r="A3">
        <v>2024</v>
      </c>
      <c r="B3" t="s">
        <v>2</v>
      </c>
      <c r="C3" t="s">
        <v>20</v>
      </c>
      <c r="D3" t="s">
        <v>224</v>
      </c>
      <c r="E3" t="s">
        <v>21</v>
      </c>
      <c r="F3" t="s">
        <v>24</v>
      </c>
      <c r="G3" t="s">
        <v>198</v>
      </c>
      <c r="H3" s="10">
        <v>57467</v>
      </c>
      <c r="I3" s="6">
        <v>326740</v>
      </c>
      <c r="K3" s="6">
        <f>I3-J3</f>
        <v>326740</v>
      </c>
    </row>
    <row r="4" spans="1:11" x14ac:dyDescent="0.25">
      <c r="A4">
        <v>2024</v>
      </c>
      <c r="B4" t="s">
        <v>1</v>
      </c>
      <c r="C4" t="s">
        <v>20</v>
      </c>
      <c r="D4" t="s">
        <v>224</v>
      </c>
      <c r="E4" t="s">
        <v>21</v>
      </c>
      <c r="F4" t="s">
        <v>22</v>
      </c>
      <c r="G4" t="s">
        <v>198</v>
      </c>
      <c r="H4" s="10">
        <v>57467</v>
      </c>
      <c r="I4" s="6">
        <v>325000</v>
      </c>
      <c r="K4" s="6">
        <f t="shared" ref="K4:K83" si="0">I4-J4</f>
        <v>325000</v>
      </c>
    </row>
    <row r="5" spans="1:11" x14ac:dyDescent="0.25">
      <c r="A5">
        <v>2024</v>
      </c>
      <c r="B5" t="s">
        <v>2</v>
      </c>
      <c r="C5" t="s">
        <v>20</v>
      </c>
      <c r="D5" t="s">
        <v>224</v>
      </c>
      <c r="E5" t="s">
        <v>21</v>
      </c>
      <c r="F5" t="s">
        <v>25</v>
      </c>
      <c r="G5" t="s">
        <v>198</v>
      </c>
      <c r="H5" s="10">
        <v>57467</v>
      </c>
      <c r="I5" s="6">
        <v>260000</v>
      </c>
      <c r="K5" s="6">
        <f t="shared" si="0"/>
        <v>260000</v>
      </c>
    </row>
    <row r="6" spans="1:11" x14ac:dyDescent="0.25">
      <c r="A6">
        <v>2024</v>
      </c>
      <c r="B6" t="s">
        <v>2</v>
      </c>
      <c r="C6" t="s">
        <v>20</v>
      </c>
      <c r="D6" t="s">
        <v>224</v>
      </c>
      <c r="E6" t="s">
        <v>21</v>
      </c>
      <c r="F6" t="s">
        <v>23</v>
      </c>
      <c r="G6" t="s">
        <v>198</v>
      </c>
      <c r="H6" s="10">
        <v>57467</v>
      </c>
      <c r="I6" s="6">
        <v>59472</v>
      </c>
      <c r="K6" s="6">
        <f t="shared" si="0"/>
        <v>59472</v>
      </c>
    </row>
    <row r="7" spans="1:11" x14ac:dyDescent="0.25">
      <c r="A7">
        <v>2024</v>
      </c>
      <c r="B7" t="s">
        <v>2</v>
      </c>
      <c r="C7" t="s">
        <v>20</v>
      </c>
      <c r="D7" t="s">
        <v>224</v>
      </c>
      <c r="E7" t="s">
        <v>21</v>
      </c>
      <c r="F7" t="s">
        <v>23</v>
      </c>
      <c r="G7" t="s">
        <v>198</v>
      </c>
      <c r="H7" s="10">
        <v>57467</v>
      </c>
      <c r="I7" s="6">
        <v>818064</v>
      </c>
      <c r="K7" s="6">
        <f t="shared" si="0"/>
        <v>818064</v>
      </c>
    </row>
    <row r="8" spans="1:11" x14ac:dyDescent="0.25">
      <c r="A8">
        <v>2024</v>
      </c>
      <c r="B8" t="s">
        <v>1</v>
      </c>
      <c r="C8" t="s">
        <v>20</v>
      </c>
      <c r="D8" t="s">
        <v>224</v>
      </c>
      <c r="E8" t="s">
        <v>21</v>
      </c>
      <c r="F8" t="s">
        <v>23</v>
      </c>
      <c r="G8" t="s">
        <v>198</v>
      </c>
      <c r="H8" s="10">
        <v>57467</v>
      </c>
      <c r="I8" s="6">
        <v>179262</v>
      </c>
      <c r="K8" s="6">
        <f t="shared" si="0"/>
        <v>179262</v>
      </c>
    </row>
    <row r="9" spans="1:11" x14ac:dyDescent="0.25">
      <c r="B9" t="s">
        <v>1</v>
      </c>
      <c r="C9" t="s">
        <v>20</v>
      </c>
      <c r="D9" t="s">
        <v>224</v>
      </c>
      <c r="E9" t="s">
        <v>21</v>
      </c>
      <c r="F9" t="s">
        <v>186</v>
      </c>
      <c r="G9" t="s">
        <v>198</v>
      </c>
      <c r="H9" s="10">
        <v>57467</v>
      </c>
      <c r="I9" s="6">
        <v>7500</v>
      </c>
      <c r="K9" s="6">
        <f t="shared" si="0"/>
        <v>7500</v>
      </c>
    </row>
    <row r="10" spans="1:11" x14ac:dyDescent="0.25">
      <c r="B10" t="s">
        <v>1</v>
      </c>
      <c r="C10" t="s">
        <v>20</v>
      </c>
      <c r="D10" t="s">
        <v>224</v>
      </c>
      <c r="E10" t="s">
        <v>21</v>
      </c>
      <c r="F10" t="s">
        <v>187</v>
      </c>
      <c r="G10" t="s">
        <v>198</v>
      </c>
      <c r="H10" s="10">
        <v>57467</v>
      </c>
      <c r="I10" s="6">
        <v>7500</v>
      </c>
      <c r="K10" s="6">
        <f t="shared" si="0"/>
        <v>7500</v>
      </c>
    </row>
    <row r="11" spans="1:11" x14ac:dyDescent="0.25">
      <c r="B11" t="s">
        <v>1</v>
      </c>
      <c r="C11" t="s">
        <v>20</v>
      </c>
      <c r="D11" t="s">
        <v>224</v>
      </c>
      <c r="E11" t="s">
        <v>21</v>
      </c>
      <c r="F11" t="s">
        <v>188</v>
      </c>
      <c r="G11" t="s">
        <v>198</v>
      </c>
      <c r="H11" s="10">
        <v>57467</v>
      </c>
      <c r="I11" s="6">
        <v>7500</v>
      </c>
      <c r="K11" s="6">
        <f t="shared" si="0"/>
        <v>7500</v>
      </c>
    </row>
    <row r="12" spans="1:11" x14ac:dyDescent="0.25">
      <c r="B12" t="s">
        <v>1</v>
      </c>
      <c r="C12" t="s">
        <v>20</v>
      </c>
      <c r="D12" t="s">
        <v>224</v>
      </c>
      <c r="E12" t="s">
        <v>21</v>
      </c>
      <c r="F12" t="s">
        <v>189</v>
      </c>
      <c r="G12" t="s">
        <v>198</v>
      </c>
      <c r="H12" s="10">
        <v>57467</v>
      </c>
      <c r="I12" s="6">
        <v>7500</v>
      </c>
      <c r="K12" s="6">
        <f t="shared" si="0"/>
        <v>7500</v>
      </c>
    </row>
    <row r="13" spans="1:11" x14ac:dyDescent="0.25">
      <c r="B13" t="s">
        <v>1</v>
      </c>
      <c r="C13" t="s">
        <v>20</v>
      </c>
      <c r="D13" t="s">
        <v>224</v>
      </c>
      <c r="E13" t="s">
        <v>21</v>
      </c>
      <c r="F13" t="s">
        <v>190</v>
      </c>
      <c r="G13" t="s">
        <v>198</v>
      </c>
      <c r="H13" s="10">
        <v>57467</v>
      </c>
      <c r="I13" s="6">
        <v>7500</v>
      </c>
      <c r="K13" s="6">
        <f t="shared" si="0"/>
        <v>7500</v>
      </c>
    </row>
    <row r="14" spans="1:11" x14ac:dyDescent="0.25">
      <c r="B14" t="s">
        <v>1</v>
      </c>
      <c r="C14" t="s">
        <v>20</v>
      </c>
      <c r="D14" t="s">
        <v>224</v>
      </c>
      <c r="E14" t="s">
        <v>21</v>
      </c>
      <c r="F14" t="s">
        <v>191</v>
      </c>
      <c r="G14" t="s">
        <v>198</v>
      </c>
      <c r="H14" s="10">
        <v>57467</v>
      </c>
      <c r="I14" s="6">
        <v>7500</v>
      </c>
      <c r="K14" s="6">
        <f t="shared" si="0"/>
        <v>7500</v>
      </c>
    </row>
    <row r="15" spans="1:11" x14ac:dyDescent="0.25">
      <c r="B15" t="s">
        <v>1</v>
      </c>
      <c r="C15" t="s">
        <v>20</v>
      </c>
      <c r="D15" t="s">
        <v>224</v>
      </c>
      <c r="E15" t="s">
        <v>21</v>
      </c>
      <c r="F15" t="s">
        <v>192</v>
      </c>
      <c r="G15" t="s">
        <v>198</v>
      </c>
      <c r="H15" s="10">
        <v>57467</v>
      </c>
      <c r="I15" s="6">
        <v>7500</v>
      </c>
      <c r="K15" s="6">
        <f t="shared" si="0"/>
        <v>7500</v>
      </c>
    </row>
    <row r="16" spans="1:11" x14ac:dyDescent="0.25">
      <c r="B16" t="s">
        <v>1</v>
      </c>
      <c r="C16" t="s">
        <v>20</v>
      </c>
      <c r="D16" t="s">
        <v>224</v>
      </c>
      <c r="E16" t="s">
        <v>21</v>
      </c>
      <c r="F16" t="s">
        <v>193</v>
      </c>
      <c r="G16" t="s">
        <v>198</v>
      </c>
      <c r="H16" s="10">
        <v>57467</v>
      </c>
      <c r="I16" s="6">
        <v>7500</v>
      </c>
      <c r="K16" s="6">
        <f t="shared" si="0"/>
        <v>7500</v>
      </c>
    </row>
    <row r="17" spans="1:11" x14ac:dyDescent="0.25">
      <c r="A17">
        <v>2024</v>
      </c>
      <c r="B17" t="s">
        <v>1</v>
      </c>
      <c r="C17" t="s">
        <v>20</v>
      </c>
      <c r="D17" t="s">
        <v>224</v>
      </c>
      <c r="E17" t="s">
        <v>26</v>
      </c>
      <c r="F17" t="s">
        <v>23</v>
      </c>
      <c r="G17" t="s">
        <v>198</v>
      </c>
      <c r="H17" s="10">
        <v>57467</v>
      </c>
      <c r="I17" s="6">
        <v>362500</v>
      </c>
      <c r="K17" s="6">
        <f t="shared" si="0"/>
        <v>362500</v>
      </c>
    </row>
    <row r="18" spans="1:11" ht="26.45" customHeight="1" x14ac:dyDescent="0.25">
      <c r="A18">
        <v>2024</v>
      </c>
      <c r="B18" t="s">
        <v>1</v>
      </c>
      <c r="C18" t="s">
        <v>20</v>
      </c>
      <c r="D18" s="29" t="s">
        <v>224</v>
      </c>
      <c r="E18" t="s">
        <v>28</v>
      </c>
      <c r="F18" t="s">
        <v>29</v>
      </c>
      <c r="G18" t="s">
        <v>198</v>
      </c>
      <c r="H18" s="10">
        <v>57467</v>
      </c>
      <c r="I18" s="6">
        <v>1000000</v>
      </c>
      <c r="K18" s="6">
        <f t="shared" si="0"/>
        <v>1000000</v>
      </c>
    </row>
    <row r="19" spans="1:11" ht="41.45" customHeight="1" x14ac:dyDescent="0.25">
      <c r="A19">
        <v>2024</v>
      </c>
      <c r="B19" t="s">
        <v>1</v>
      </c>
      <c r="C19" t="s">
        <v>20</v>
      </c>
      <c r="D19" t="s">
        <v>224</v>
      </c>
      <c r="E19" t="s">
        <v>30</v>
      </c>
      <c r="F19" t="s">
        <v>31</v>
      </c>
      <c r="G19" t="s">
        <v>198</v>
      </c>
      <c r="H19" s="10" t="s">
        <v>55</v>
      </c>
      <c r="I19" s="6">
        <v>217883</v>
      </c>
      <c r="K19" s="6">
        <f t="shared" si="0"/>
        <v>217883</v>
      </c>
    </row>
    <row r="20" spans="1:11" x14ac:dyDescent="0.25">
      <c r="A20">
        <v>2024</v>
      </c>
      <c r="B20" t="s">
        <v>1</v>
      </c>
      <c r="C20" t="s">
        <v>20</v>
      </c>
      <c r="D20" t="s">
        <v>224</v>
      </c>
      <c r="E20" t="s">
        <v>30</v>
      </c>
      <c r="F20" t="s">
        <v>32</v>
      </c>
      <c r="G20" t="s">
        <v>198</v>
      </c>
      <c r="H20" s="10" t="s">
        <v>55</v>
      </c>
      <c r="I20" s="6">
        <v>101787</v>
      </c>
      <c r="K20" s="6">
        <f t="shared" si="0"/>
        <v>101787</v>
      </c>
    </row>
    <row r="21" spans="1:11" x14ac:dyDescent="0.25">
      <c r="A21">
        <v>2024</v>
      </c>
      <c r="B21" t="s">
        <v>1</v>
      </c>
      <c r="C21" t="s">
        <v>20</v>
      </c>
      <c r="D21" t="s">
        <v>224</v>
      </c>
      <c r="E21" t="s">
        <v>30</v>
      </c>
      <c r="F21" t="s">
        <v>33</v>
      </c>
      <c r="G21" t="s">
        <v>198</v>
      </c>
      <c r="H21" s="10" t="s">
        <v>55</v>
      </c>
      <c r="I21" s="6">
        <v>393568</v>
      </c>
      <c r="K21" s="6">
        <f t="shared" si="0"/>
        <v>393568</v>
      </c>
    </row>
    <row r="22" spans="1:11" ht="45" x14ac:dyDescent="0.25">
      <c r="A22">
        <v>2024</v>
      </c>
      <c r="B22" t="s">
        <v>1</v>
      </c>
      <c r="C22" t="s">
        <v>20</v>
      </c>
      <c r="D22" s="29" t="s">
        <v>224</v>
      </c>
      <c r="E22" t="s">
        <v>30</v>
      </c>
      <c r="F22" t="s">
        <v>34</v>
      </c>
      <c r="G22" t="s">
        <v>198</v>
      </c>
      <c r="H22" s="10" t="s">
        <v>55</v>
      </c>
      <c r="I22" s="6">
        <v>38920</v>
      </c>
      <c r="K22" s="6">
        <f t="shared" si="0"/>
        <v>38920</v>
      </c>
    </row>
    <row r="23" spans="1:11" x14ac:dyDescent="0.25">
      <c r="A23">
        <v>2024</v>
      </c>
      <c r="B23" t="s">
        <v>1</v>
      </c>
      <c r="C23" t="s">
        <v>20</v>
      </c>
      <c r="D23" t="s">
        <v>224</v>
      </c>
      <c r="E23" t="s">
        <v>30</v>
      </c>
      <c r="F23" t="s">
        <v>35</v>
      </c>
      <c r="G23" t="s">
        <v>198</v>
      </c>
      <c r="H23" s="10" t="s">
        <v>55</v>
      </c>
      <c r="I23" s="6">
        <v>3995000</v>
      </c>
      <c r="K23" s="6">
        <f t="shared" si="0"/>
        <v>3995000</v>
      </c>
    </row>
    <row r="24" spans="1:11" x14ac:dyDescent="0.25">
      <c r="A24">
        <v>2024</v>
      </c>
      <c r="B24" t="s">
        <v>1</v>
      </c>
      <c r="C24" t="s">
        <v>20</v>
      </c>
      <c r="D24" t="s">
        <v>224</v>
      </c>
      <c r="E24" t="s">
        <v>30</v>
      </c>
      <c r="F24" t="s">
        <v>36</v>
      </c>
      <c r="G24" t="s">
        <v>198</v>
      </c>
      <c r="H24" s="10" t="s">
        <v>55</v>
      </c>
      <c r="I24" s="6">
        <v>384672</v>
      </c>
      <c r="K24" s="6">
        <f t="shared" si="0"/>
        <v>384672</v>
      </c>
    </row>
    <row r="25" spans="1:11" x14ac:dyDescent="0.25">
      <c r="A25">
        <v>2024</v>
      </c>
      <c r="B25" t="s">
        <v>1</v>
      </c>
      <c r="C25" t="s">
        <v>20</v>
      </c>
      <c r="D25" t="s">
        <v>224</v>
      </c>
      <c r="E25" t="s">
        <v>30</v>
      </c>
      <c r="F25" t="s">
        <v>37</v>
      </c>
      <c r="G25" t="s">
        <v>198</v>
      </c>
      <c r="H25" s="10" t="s">
        <v>55</v>
      </c>
      <c r="I25" s="6">
        <v>193915</v>
      </c>
      <c r="K25" s="6">
        <f t="shared" si="0"/>
        <v>193915</v>
      </c>
    </row>
    <row r="26" spans="1:11" x14ac:dyDescent="0.25">
      <c r="A26">
        <v>2024</v>
      </c>
      <c r="B26" t="s">
        <v>1</v>
      </c>
      <c r="C26" t="s">
        <v>20</v>
      </c>
      <c r="D26" t="s">
        <v>226</v>
      </c>
      <c r="E26" t="s">
        <v>38</v>
      </c>
      <c r="F26" t="s">
        <v>39</v>
      </c>
      <c r="G26" t="s">
        <v>198</v>
      </c>
      <c r="H26" s="10" t="s">
        <v>55</v>
      </c>
      <c r="I26" s="6">
        <v>187838</v>
      </c>
      <c r="K26" s="6">
        <f t="shared" si="0"/>
        <v>187838</v>
      </c>
    </row>
    <row r="27" spans="1:11" x14ac:dyDescent="0.25">
      <c r="A27">
        <v>2024</v>
      </c>
      <c r="B27" t="s">
        <v>1</v>
      </c>
      <c r="C27" t="s">
        <v>20</v>
      </c>
      <c r="D27" t="s">
        <v>226</v>
      </c>
      <c r="E27" t="s">
        <v>38</v>
      </c>
      <c r="F27" t="s">
        <v>40</v>
      </c>
      <c r="G27" t="s">
        <v>198</v>
      </c>
      <c r="H27" s="10" t="s">
        <v>55</v>
      </c>
      <c r="I27" s="6">
        <v>18455</v>
      </c>
      <c r="K27" s="6">
        <f t="shared" si="0"/>
        <v>18455</v>
      </c>
    </row>
    <row r="28" spans="1:11" x14ac:dyDescent="0.25">
      <c r="A28">
        <v>2024</v>
      </c>
      <c r="B28" t="s">
        <v>1</v>
      </c>
      <c r="C28" t="s">
        <v>20</v>
      </c>
      <c r="D28" t="s">
        <v>226</v>
      </c>
      <c r="E28" t="s">
        <v>38</v>
      </c>
      <c r="F28" t="s">
        <v>41</v>
      </c>
      <c r="G28" t="s">
        <v>198</v>
      </c>
      <c r="H28" s="10" t="s">
        <v>55</v>
      </c>
      <c r="I28" s="6">
        <v>199659</v>
      </c>
      <c r="K28" s="6">
        <f t="shared" si="0"/>
        <v>199659</v>
      </c>
    </row>
    <row r="29" spans="1:11" x14ac:dyDescent="0.25">
      <c r="A29">
        <v>2024</v>
      </c>
      <c r="B29" t="s">
        <v>1</v>
      </c>
      <c r="C29" t="s">
        <v>20</v>
      </c>
      <c r="D29" t="s">
        <v>226</v>
      </c>
      <c r="E29" t="s">
        <v>38</v>
      </c>
      <c r="F29" t="s">
        <v>42</v>
      </c>
      <c r="G29" t="s">
        <v>198</v>
      </c>
      <c r="H29" s="10" t="s">
        <v>55</v>
      </c>
      <c r="I29" s="6">
        <v>133925</v>
      </c>
      <c r="K29" s="6">
        <f t="shared" si="0"/>
        <v>133925</v>
      </c>
    </row>
    <row r="30" spans="1:11" x14ac:dyDescent="0.25">
      <c r="A30">
        <v>2024</v>
      </c>
      <c r="B30" t="s">
        <v>1</v>
      </c>
      <c r="C30" t="s">
        <v>20</v>
      </c>
      <c r="D30" t="s">
        <v>226</v>
      </c>
      <c r="E30" t="s">
        <v>38</v>
      </c>
      <c r="F30" t="s">
        <v>43</v>
      </c>
      <c r="G30" t="s">
        <v>198</v>
      </c>
      <c r="H30" s="10" t="s">
        <v>55</v>
      </c>
      <c r="I30" s="6">
        <v>101437</v>
      </c>
      <c r="K30" s="6">
        <f t="shared" si="0"/>
        <v>101437</v>
      </c>
    </row>
    <row r="31" spans="1:11" x14ac:dyDescent="0.25">
      <c r="A31">
        <v>2024</v>
      </c>
      <c r="B31" t="s">
        <v>1</v>
      </c>
      <c r="C31" t="s">
        <v>20</v>
      </c>
      <c r="D31" t="s">
        <v>226</v>
      </c>
      <c r="E31" t="s">
        <v>38</v>
      </c>
      <c r="F31" t="s">
        <v>44</v>
      </c>
      <c r="G31" t="s">
        <v>198</v>
      </c>
      <c r="H31" s="10" t="s">
        <v>55</v>
      </c>
      <c r="I31" s="6">
        <v>200000</v>
      </c>
      <c r="K31" s="6">
        <f t="shared" si="0"/>
        <v>200000</v>
      </c>
    </row>
    <row r="32" spans="1:11" x14ac:dyDescent="0.25">
      <c r="A32">
        <v>2024</v>
      </c>
      <c r="B32" t="s">
        <v>1</v>
      </c>
      <c r="C32" t="s">
        <v>20</v>
      </c>
      <c r="D32" t="s">
        <v>226</v>
      </c>
      <c r="E32" t="s">
        <v>38</v>
      </c>
      <c r="F32" t="s">
        <v>45</v>
      </c>
      <c r="G32" t="s">
        <v>198</v>
      </c>
      <c r="H32" s="10" t="s">
        <v>55</v>
      </c>
      <c r="I32" s="6">
        <v>200000</v>
      </c>
      <c r="K32" s="6">
        <f t="shared" si="0"/>
        <v>200000</v>
      </c>
    </row>
    <row r="33" spans="1:11" x14ac:dyDescent="0.25">
      <c r="A33">
        <v>2024</v>
      </c>
      <c r="B33" t="s">
        <v>1</v>
      </c>
      <c r="C33" t="s">
        <v>20</v>
      </c>
      <c r="D33" t="s">
        <v>226</v>
      </c>
      <c r="E33" t="s">
        <v>38</v>
      </c>
      <c r="F33" t="s">
        <v>33</v>
      </c>
      <c r="G33" t="s">
        <v>198</v>
      </c>
      <c r="H33" s="10" t="s">
        <v>55</v>
      </c>
      <c r="I33" s="6">
        <v>200000</v>
      </c>
      <c r="K33" s="6">
        <f t="shared" si="0"/>
        <v>200000</v>
      </c>
    </row>
    <row r="34" spans="1:11" x14ac:dyDescent="0.25">
      <c r="A34">
        <v>2024</v>
      </c>
      <c r="B34" t="s">
        <v>1</v>
      </c>
      <c r="C34" t="s">
        <v>20</v>
      </c>
      <c r="D34" t="s">
        <v>226</v>
      </c>
      <c r="E34" t="s">
        <v>38</v>
      </c>
      <c r="F34" t="s">
        <v>46</v>
      </c>
      <c r="G34" t="s">
        <v>198</v>
      </c>
      <c r="H34" s="10" t="s">
        <v>55</v>
      </c>
      <c r="I34" s="6">
        <v>200000</v>
      </c>
      <c r="K34" s="6">
        <f t="shared" si="0"/>
        <v>200000</v>
      </c>
    </row>
    <row r="35" spans="1:11" x14ac:dyDescent="0.25">
      <c r="A35">
        <v>2024</v>
      </c>
      <c r="B35" t="s">
        <v>1</v>
      </c>
      <c r="C35" t="s">
        <v>20</v>
      </c>
      <c r="D35" t="s">
        <v>226</v>
      </c>
      <c r="E35" t="s">
        <v>38</v>
      </c>
      <c r="F35" t="s">
        <v>47</v>
      </c>
      <c r="G35" t="s">
        <v>198</v>
      </c>
      <c r="H35" s="10" t="s">
        <v>55</v>
      </c>
      <c r="I35" s="6">
        <v>145977</v>
      </c>
      <c r="K35" s="6">
        <f t="shared" si="0"/>
        <v>145977</v>
      </c>
    </row>
    <row r="36" spans="1:11" x14ac:dyDescent="0.25">
      <c r="A36">
        <v>2024</v>
      </c>
      <c r="B36" t="s">
        <v>1</v>
      </c>
      <c r="C36" t="s">
        <v>20</v>
      </c>
      <c r="D36" t="s">
        <v>226</v>
      </c>
      <c r="E36" t="s">
        <v>38</v>
      </c>
      <c r="F36" t="s">
        <v>48</v>
      </c>
      <c r="G36" t="s">
        <v>198</v>
      </c>
      <c r="H36" s="10" t="s">
        <v>55</v>
      </c>
      <c r="I36" s="6">
        <v>200000</v>
      </c>
      <c r="K36" s="6">
        <f t="shared" si="0"/>
        <v>200000</v>
      </c>
    </row>
    <row r="37" spans="1:11" x14ac:dyDescent="0.25">
      <c r="A37">
        <v>2024</v>
      </c>
      <c r="B37" t="s">
        <v>1</v>
      </c>
      <c r="C37" t="s">
        <v>20</v>
      </c>
      <c r="D37" t="s">
        <v>226</v>
      </c>
      <c r="E37" t="s">
        <v>38</v>
      </c>
      <c r="F37" t="s">
        <v>49</v>
      </c>
      <c r="G37" t="s">
        <v>198</v>
      </c>
      <c r="H37" s="10" t="s">
        <v>55</v>
      </c>
      <c r="I37" s="6">
        <v>200000</v>
      </c>
      <c r="K37" s="6">
        <f t="shared" si="0"/>
        <v>200000</v>
      </c>
    </row>
    <row r="38" spans="1:11" x14ac:dyDescent="0.25">
      <c r="A38">
        <v>2024</v>
      </c>
      <c r="B38" t="s">
        <v>1</v>
      </c>
      <c r="C38" t="s">
        <v>20</v>
      </c>
      <c r="D38" t="s">
        <v>226</v>
      </c>
      <c r="E38" t="s">
        <v>38</v>
      </c>
      <c r="F38" t="s">
        <v>35</v>
      </c>
      <c r="G38" t="s">
        <v>198</v>
      </c>
      <c r="H38" s="10" t="s">
        <v>55</v>
      </c>
      <c r="I38" s="6">
        <v>156931</v>
      </c>
      <c r="K38" s="6">
        <f t="shared" si="0"/>
        <v>156931</v>
      </c>
    </row>
    <row r="39" spans="1:11" x14ac:dyDescent="0.25">
      <c r="A39">
        <v>2024</v>
      </c>
      <c r="B39" t="s">
        <v>1</v>
      </c>
      <c r="C39" t="s">
        <v>20</v>
      </c>
      <c r="D39" t="s">
        <v>226</v>
      </c>
      <c r="E39" t="s">
        <v>38</v>
      </c>
      <c r="F39" t="s">
        <v>50</v>
      </c>
      <c r="G39" t="s">
        <v>198</v>
      </c>
      <c r="H39" s="10" t="s">
        <v>55</v>
      </c>
      <c r="I39" s="6">
        <v>194776</v>
      </c>
      <c r="K39" s="6">
        <f t="shared" si="0"/>
        <v>194776</v>
      </c>
    </row>
    <row r="40" spans="1:11" x14ac:dyDescent="0.25">
      <c r="A40">
        <v>2024</v>
      </c>
      <c r="B40" t="s">
        <v>1</v>
      </c>
      <c r="C40" t="s">
        <v>20</v>
      </c>
      <c r="D40" t="s">
        <v>226</v>
      </c>
      <c r="E40" t="s">
        <v>38</v>
      </c>
      <c r="F40" t="s">
        <v>51</v>
      </c>
      <c r="G40" t="s">
        <v>198</v>
      </c>
      <c r="H40" s="10" t="s">
        <v>55</v>
      </c>
      <c r="I40" s="6">
        <v>200000</v>
      </c>
      <c r="K40" s="6">
        <f t="shared" si="0"/>
        <v>200000</v>
      </c>
    </row>
    <row r="41" spans="1:11" x14ac:dyDescent="0.25">
      <c r="A41">
        <v>2024</v>
      </c>
      <c r="B41" t="s">
        <v>1</v>
      </c>
      <c r="C41" t="s">
        <v>20</v>
      </c>
      <c r="D41" t="s">
        <v>226</v>
      </c>
      <c r="E41" t="s">
        <v>38</v>
      </c>
      <c r="F41" t="s">
        <v>52</v>
      </c>
      <c r="G41" t="s">
        <v>198</v>
      </c>
      <c r="H41" s="10" t="s">
        <v>55</v>
      </c>
      <c r="I41" s="6">
        <v>120371</v>
      </c>
      <c r="K41" s="6">
        <f t="shared" si="0"/>
        <v>120371</v>
      </c>
    </row>
    <row r="42" spans="1:11" x14ac:dyDescent="0.25">
      <c r="A42">
        <v>2024</v>
      </c>
      <c r="B42" t="s">
        <v>1</v>
      </c>
      <c r="C42" t="s">
        <v>20</v>
      </c>
      <c r="D42" t="s">
        <v>226</v>
      </c>
      <c r="E42" t="s">
        <v>38</v>
      </c>
      <c r="F42" t="s">
        <v>53</v>
      </c>
      <c r="G42" t="s">
        <v>198</v>
      </c>
      <c r="H42" s="10" t="s">
        <v>55</v>
      </c>
      <c r="I42" s="6">
        <v>107863</v>
      </c>
      <c r="K42" s="6">
        <f t="shared" ref="K42" si="1">I42-J42</f>
        <v>107863</v>
      </c>
    </row>
    <row r="43" spans="1:11" x14ac:dyDescent="0.25">
      <c r="A43">
        <v>2024</v>
      </c>
      <c r="B43" t="s">
        <v>1</v>
      </c>
      <c r="C43" t="s">
        <v>20</v>
      </c>
      <c r="D43" t="s">
        <v>224</v>
      </c>
      <c r="E43" t="s">
        <v>56</v>
      </c>
      <c r="F43" t="s">
        <v>57</v>
      </c>
      <c r="G43" t="s">
        <v>198</v>
      </c>
      <c r="H43" s="10">
        <v>57467</v>
      </c>
      <c r="I43" s="6">
        <v>671000</v>
      </c>
      <c r="K43" s="6">
        <f t="shared" si="0"/>
        <v>671000</v>
      </c>
    </row>
    <row r="44" spans="1:11" x14ac:dyDescent="0.25">
      <c r="A44">
        <v>2024</v>
      </c>
      <c r="B44" t="s">
        <v>1</v>
      </c>
      <c r="C44" t="s">
        <v>20</v>
      </c>
      <c r="D44" t="s">
        <v>218</v>
      </c>
      <c r="E44" t="s">
        <v>58</v>
      </c>
      <c r="F44" t="s">
        <v>59</v>
      </c>
      <c r="G44" t="s">
        <v>198</v>
      </c>
      <c r="H44" s="10">
        <v>57467</v>
      </c>
      <c r="I44" s="6">
        <v>75000</v>
      </c>
      <c r="K44" s="6">
        <f t="shared" si="0"/>
        <v>75000</v>
      </c>
    </row>
    <row r="45" spans="1:11" x14ac:dyDescent="0.25">
      <c r="A45">
        <v>2024</v>
      </c>
      <c r="B45" t="s">
        <v>1</v>
      </c>
      <c r="C45" t="s">
        <v>20</v>
      </c>
      <c r="D45" t="s">
        <v>218</v>
      </c>
      <c r="E45" t="s">
        <v>58</v>
      </c>
      <c r="F45" t="s">
        <v>60</v>
      </c>
      <c r="G45" t="s">
        <v>198</v>
      </c>
      <c r="H45" s="10">
        <v>57467</v>
      </c>
      <c r="I45" s="6">
        <v>256000</v>
      </c>
      <c r="K45" s="6">
        <f t="shared" si="0"/>
        <v>256000</v>
      </c>
    </row>
    <row r="46" spans="1:11" x14ac:dyDescent="0.25">
      <c r="A46">
        <v>2024</v>
      </c>
      <c r="B46" t="s">
        <v>1</v>
      </c>
      <c r="C46" t="s">
        <v>20</v>
      </c>
      <c r="D46" t="s">
        <v>218</v>
      </c>
      <c r="E46" t="s">
        <v>58</v>
      </c>
      <c r="F46" t="s">
        <v>61</v>
      </c>
      <c r="G46" t="s">
        <v>198</v>
      </c>
      <c r="H46" s="10">
        <v>57467</v>
      </c>
      <c r="I46" s="6">
        <v>110000</v>
      </c>
      <c r="K46" s="6">
        <f t="shared" si="0"/>
        <v>110000</v>
      </c>
    </row>
    <row r="47" spans="1:11" x14ac:dyDescent="0.25">
      <c r="A47">
        <v>2024</v>
      </c>
      <c r="B47" t="s">
        <v>1</v>
      </c>
      <c r="C47" t="s">
        <v>20</v>
      </c>
      <c r="D47" t="s">
        <v>218</v>
      </c>
      <c r="E47" t="s">
        <v>58</v>
      </c>
      <c r="F47" t="s">
        <v>62</v>
      </c>
      <c r="G47" t="s">
        <v>198</v>
      </c>
      <c r="H47" s="10">
        <v>57467</v>
      </c>
      <c r="I47" s="6">
        <v>75000</v>
      </c>
      <c r="K47" s="6">
        <f t="shared" si="0"/>
        <v>75000</v>
      </c>
    </row>
    <row r="48" spans="1:11" x14ac:dyDescent="0.25">
      <c r="A48">
        <v>2024</v>
      </c>
      <c r="B48" t="s">
        <v>1</v>
      </c>
      <c r="C48" t="s">
        <v>20</v>
      </c>
      <c r="D48" t="s">
        <v>218</v>
      </c>
      <c r="E48" t="s">
        <v>58</v>
      </c>
      <c r="F48" t="s">
        <v>174</v>
      </c>
      <c r="G48" t="s">
        <v>198</v>
      </c>
      <c r="H48" s="10">
        <v>57467</v>
      </c>
      <c r="I48" s="6">
        <v>109650</v>
      </c>
      <c r="K48" s="6">
        <f t="shared" ref="K48" si="2">I48-J48</f>
        <v>109650</v>
      </c>
    </row>
    <row r="49" spans="1:11" x14ac:dyDescent="0.25">
      <c r="A49">
        <v>2024</v>
      </c>
      <c r="B49" t="s">
        <v>1</v>
      </c>
      <c r="C49" t="s">
        <v>20</v>
      </c>
      <c r="D49" t="s">
        <v>218</v>
      </c>
      <c r="E49" t="s">
        <v>58</v>
      </c>
      <c r="F49" t="s">
        <v>194</v>
      </c>
      <c r="G49" t="s">
        <v>198</v>
      </c>
      <c r="H49" s="10">
        <v>57467</v>
      </c>
      <c r="I49" s="6">
        <v>50000</v>
      </c>
      <c r="K49" s="6">
        <f t="shared" si="0"/>
        <v>50000</v>
      </c>
    </row>
    <row r="50" spans="1:11" x14ac:dyDescent="0.25">
      <c r="A50">
        <v>2024</v>
      </c>
      <c r="B50" t="s">
        <v>1</v>
      </c>
      <c r="C50" t="s">
        <v>20</v>
      </c>
      <c r="D50" t="s">
        <v>222</v>
      </c>
      <c r="E50" t="s">
        <v>63</v>
      </c>
      <c r="F50" t="s">
        <v>4</v>
      </c>
      <c r="G50" t="s">
        <v>198</v>
      </c>
      <c r="H50" s="10" t="s">
        <v>55</v>
      </c>
      <c r="I50" s="6">
        <v>400000</v>
      </c>
      <c r="K50" s="6">
        <f t="shared" si="0"/>
        <v>400000</v>
      </c>
    </row>
    <row r="51" spans="1:11" x14ac:dyDescent="0.25">
      <c r="A51">
        <v>2024</v>
      </c>
      <c r="B51" t="s">
        <v>1</v>
      </c>
      <c r="C51" t="s">
        <v>20</v>
      </c>
      <c r="D51" t="s">
        <v>222</v>
      </c>
      <c r="E51" t="s">
        <v>64</v>
      </c>
      <c r="F51" t="s">
        <v>65</v>
      </c>
      <c r="G51" t="s">
        <v>198</v>
      </c>
      <c r="H51" s="10">
        <v>57467</v>
      </c>
      <c r="I51" s="6">
        <f>450000+450000</f>
        <v>900000</v>
      </c>
      <c r="K51" s="6">
        <f t="shared" si="0"/>
        <v>900000</v>
      </c>
    </row>
    <row r="52" spans="1:11" ht="27.6" customHeight="1" x14ac:dyDescent="0.25">
      <c r="A52">
        <v>2024</v>
      </c>
      <c r="B52" t="s">
        <v>1</v>
      </c>
      <c r="C52" t="s">
        <v>20</v>
      </c>
      <c r="D52" s="29" t="s">
        <v>222</v>
      </c>
      <c r="E52" t="s">
        <v>66</v>
      </c>
      <c r="F52" t="s">
        <v>67</v>
      </c>
      <c r="G52" t="s">
        <v>198</v>
      </c>
      <c r="H52" s="10">
        <v>57467</v>
      </c>
      <c r="I52" s="6">
        <v>600000</v>
      </c>
      <c r="K52" s="6">
        <f t="shared" si="0"/>
        <v>600000</v>
      </c>
    </row>
    <row r="53" spans="1:11" x14ac:dyDescent="0.25">
      <c r="A53">
        <v>2024</v>
      </c>
      <c r="B53" t="s">
        <v>1</v>
      </c>
      <c r="C53" t="s">
        <v>20</v>
      </c>
      <c r="D53" t="s">
        <v>222</v>
      </c>
      <c r="E53" t="s">
        <v>66</v>
      </c>
      <c r="F53" t="s">
        <v>68</v>
      </c>
      <c r="G53" t="s">
        <v>198</v>
      </c>
      <c r="H53" s="10">
        <v>57467</v>
      </c>
      <c r="I53" s="6">
        <v>600000</v>
      </c>
      <c r="K53" s="6">
        <f t="shared" si="0"/>
        <v>600000</v>
      </c>
    </row>
    <row r="54" spans="1:11" ht="30" x14ac:dyDescent="0.25">
      <c r="A54">
        <v>2024</v>
      </c>
      <c r="B54" t="s">
        <v>1</v>
      </c>
      <c r="C54" t="s">
        <v>20</v>
      </c>
      <c r="D54" s="29" t="s">
        <v>221</v>
      </c>
      <c r="E54" t="s">
        <v>69</v>
      </c>
      <c r="F54" t="s">
        <v>70</v>
      </c>
      <c r="G54" t="s">
        <v>198</v>
      </c>
      <c r="H54" s="10" t="s">
        <v>71</v>
      </c>
      <c r="I54" s="6">
        <v>1500000</v>
      </c>
      <c r="K54" s="6">
        <f t="shared" si="0"/>
        <v>1500000</v>
      </c>
    </row>
    <row r="55" spans="1:11" x14ac:dyDescent="0.25">
      <c r="A55">
        <v>2024</v>
      </c>
      <c r="B55" t="s">
        <v>2</v>
      </c>
      <c r="C55" t="s">
        <v>20</v>
      </c>
      <c r="D55" t="s">
        <v>221</v>
      </c>
      <c r="E55" t="s">
        <v>72</v>
      </c>
      <c r="F55" t="s">
        <v>74</v>
      </c>
      <c r="G55" t="s">
        <v>198</v>
      </c>
      <c r="H55" s="10">
        <v>57467</v>
      </c>
      <c r="I55" s="6">
        <v>2500000</v>
      </c>
      <c r="K55" s="6">
        <f t="shared" si="0"/>
        <v>2500000</v>
      </c>
    </row>
    <row r="56" spans="1:11" x14ac:dyDescent="0.25">
      <c r="A56">
        <v>2024</v>
      </c>
      <c r="B56" t="s">
        <v>1</v>
      </c>
      <c r="C56" t="s">
        <v>76</v>
      </c>
      <c r="D56" s="29" t="s">
        <v>219</v>
      </c>
      <c r="E56" t="s">
        <v>77</v>
      </c>
      <c r="F56" t="s">
        <v>175</v>
      </c>
      <c r="G56" t="s">
        <v>198</v>
      </c>
      <c r="H56" s="10" t="s">
        <v>71</v>
      </c>
      <c r="I56" s="6">
        <v>500000</v>
      </c>
      <c r="K56" s="6">
        <f t="shared" si="0"/>
        <v>500000</v>
      </c>
    </row>
    <row r="57" spans="1:11" x14ac:dyDescent="0.25">
      <c r="A57">
        <v>2024</v>
      </c>
      <c r="B57" t="s">
        <v>1</v>
      </c>
      <c r="C57" t="s">
        <v>76</v>
      </c>
      <c r="D57" t="s">
        <v>219</v>
      </c>
      <c r="E57" t="s">
        <v>78</v>
      </c>
      <c r="F57" t="s">
        <v>31</v>
      </c>
      <c r="G57" t="s">
        <v>198</v>
      </c>
      <c r="H57" s="10">
        <v>57467</v>
      </c>
      <c r="I57" s="6">
        <v>150000</v>
      </c>
      <c r="K57" s="6">
        <f t="shared" si="0"/>
        <v>150000</v>
      </c>
    </row>
    <row r="58" spans="1:11" x14ac:dyDescent="0.25">
      <c r="A58">
        <v>2024</v>
      </c>
      <c r="B58" t="s">
        <v>1</v>
      </c>
      <c r="C58" t="s">
        <v>76</v>
      </c>
      <c r="D58" s="29" t="s">
        <v>219</v>
      </c>
      <c r="E58" t="s">
        <v>78</v>
      </c>
      <c r="F58" t="s">
        <v>79</v>
      </c>
      <c r="G58" t="s">
        <v>198</v>
      </c>
      <c r="H58" s="10">
        <v>57467</v>
      </c>
      <c r="I58" s="6">
        <v>76640</v>
      </c>
      <c r="K58" s="6">
        <f t="shared" si="0"/>
        <v>76640</v>
      </c>
    </row>
    <row r="59" spans="1:11" x14ac:dyDescent="0.25">
      <c r="A59">
        <v>2024</v>
      </c>
      <c r="B59" t="s">
        <v>1</v>
      </c>
      <c r="C59" t="s">
        <v>76</v>
      </c>
      <c r="D59" s="29" t="s">
        <v>220</v>
      </c>
      <c r="E59" t="s">
        <v>78</v>
      </c>
      <c r="F59" t="s">
        <v>80</v>
      </c>
      <c r="G59" t="s">
        <v>198</v>
      </c>
      <c r="H59" s="10">
        <v>57467</v>
      </c>
      <c r="I59" s="6">
        <v>200000</v>
      </c>
      <c r="K59" s="6">
        <f t="shared" si="0"/>
        <v>200000</v>
      </c>
    </row>
    <row r="60" spans="1:11" x14ac:dyDescent="0.25">
      <c r="A60">
        <v>2024</v>
      </c>
      <c r="B60" t="s">
        <v>1</v>
      </c>
      <c r="C60" t="s">
        <v>76</v>
      </c>
      <c r="D60" t="s">
        <v>219</v>
      </c>
      <c r="E60" t="s">
        <v>78</v>
      </c>
      <c r="F60" t="s">
        <v>81</v>
      </c>
      <c r="G60" t="s">
        <v>198</v>
      </c>
      <c r="H60" s="10">
        <v>57467</v>
      </c>
      <c r="I60" s="6">
        <v>153472</v>
      </c>
      <c r="K60" s="6">
        <f t="shared" si="0"/>
        <v>153472</v>
      </c>
    </row>
    <row r="61" spans="1:11" x14ac:dyDescent="0.25">
      <c r="A61">
        <v>2024</v>
      </c>
      <c r="B61" t="s">
        <v>1</v>
      </c>
      <c r="C61" t="s">
        <v>76</v>
      </c>
      <c r="D61" t="s">
        <v>219</v>
      </c>
      <c r="E61" t="s">
        <v>78</v>
      </c>
      <c r="F61" t="s">
        <v>85</v>
      </c>
      <c r="G61" t="s">
        <v>198</v>
      </c>
      <c r="H61" s="10">
        <v>57467</v>
      </c>
      <c r="I61" s="6">
        <v>87550</v>
      </c>
      <c r="K61" s="6">
        <f t="shared" si="0"/>
        <v>87550</v>
      </c>
    </row>
    <row r="62" spans="1:11" x14ac:dyDescent="0.25">
      <c r="A62">
        <v>2024</v>
      </c>
      <c r="B62" t="s">
        <v>1</v>
      </c>
      <c r="C62" t="s">
        <v>76</v>
      </c>
      <c r="D62" t="s">
        <v>219</v>
      </c>
      <c r="E62" t="s">
        <v>78</v>
      </c>
      <c r="F62" t="s">
        <v>45</v>
      </c>
      <c r="G62" t="s">
        <v>198</v>
      </c>
      <c r="H62" s="10">
        <v>57467</v>
      </c>
      <c r="I62" s="6">
        <v>154463</v>
      </c>
      <c r="K62" s="6">
        <f t="shared" si="0"/>
        <v>154463</v>
      </c>
    </row>
    <row r="63" spans="1:11" x14ac:dyDescent="0.25">
      <c r="A63">
        <v>2024</v>
      </c>
      <c r="B63" t="s">
        <v>1</v>
      </c>
      <c r="C63" t="s">
        <v>76</v>
      </c>
      <c r="D63" t="s">
        <v>220</v>
      </c>
      <c r="E63" t="s">
        <v>78</v>
      </c>
      <c r="F63" t="s">
        <v>33</v>
      </c>
      <c r="G63" t="s">
        <v>198</v>
      </c>
      <c r="H63" s="10">
        <v>57467</v>
      </c>
      <c r="I63" s="6">
        <v>100000</v>
      </c>
      <c r="K63" s="6">
        <f t="shared" si="0"/>
        <v>100000</v>
      </c>
    </row>
    <row r="64" spans="1:11" x14ac:dyDescent="0.25">
      <c r="A64">
        <v>2024</v>
      </c>
      <c r="B64" t="s">
        <v>1</v>
      </c>
      <c r="C64" t="s">
        <v>76</v>
      </c>
      <c r="D64" t="s">
        <v>220</v>
      </c>
      <c r="E64" t="s">
        <v>78</v>
      </c>
      <c r="F64" t="s">
        <v>82</v>
      </c>
      <c r="G64" t="s">
        <v>198</v>
      </c>
      <c r="H64" s="10">
        <v>57467</v>
      </c>
      <c r="I64" s="6">
        <v>155894</v>
      </c>
      <c r="K64" s="6">
        <f t="shared" si="0"/>
        <v>155894</v>
      </c>
    </row>
    <row r="65" spans="1:11" x14ac:dyDescent="0.25">
      <c r="A65">
        <v>2024</v>
      </c>
      <c r="B65" t="s">
        <v>1</v>
      </c>
      <c r="C65" t="s">
        <v>76</v>
      </c>
      <c r="D65" t="s">
        <v>220</v>
      </c>
      <c r="E65" t="s">
        <v>78</v>
      </c>
      <c r="F65" t="s">
        <v>83</v>
      </c>
      <c r="G65" t="s">
        <v>198</v>
      </c>
      <c r="H65" s="10">
        <v>57467</v>
      </c>
      <c r="I65" s="6">
        <v>200000</v>
      </c>
      <c r="K65" s="6">
        <f t="shared" ref="K65:K73" si="3">I65-J65</f>
        <v>200000</v>
      </c>
    </row>
    <row r="66" spans="1:11" x14ac:dyDescent="0.25">
      <c r="A66">
        <v>2024</v>
      </c>
      <c r="B66" t="s">
        <v>1</v>
      </c>
      <c r="C66" t="s">
        <v>76</v>
      </c>
      <c r="D66" t="s">
        <v>219</v>
      </c>
      <c r="E66" t="s">
        <v>78</v>
      </c>
      <c r="F66" t="s">
        <v>84</v>
      </c>
      <c r="G66" t="s">
        <v>198</v>
      </c>
      <c r="H66" s="10">
        <v>57467</v>
      </c>
      <c r="I66" s="6">
        <v>153362</v>
      </c>
      <c r="K66" s="6">
        <f t="shared" si="3"/>
        <v>153362</v>
      </c>
    </row>
    <row r="67" spans="1:11" x14ac:dyDescent="0.25">
      <c r="A67">
        <v>2024</v>
      </c>
      <c r="B67" t="s">
        <v>1</v>
      </c>
      <c r="C67" t="s">
        <v>76</v>
      </c>
      <c r="D67" t="s">
        <v>219</v>
      </c>
      <c r="E67" t="s">
        <v>86</v>
      </c>
      <c r="F67" t="s">
        <v>23</v>
      </c>
      <c r="G67" t="s">
        <v>198</v>
      </c>
      <c r="H67" s="10">
        <v>57467</v>
      </c>
      <c r="I67" s="6">
        <v>235381</v>
      </c>
      <c r="K67" s="6">
        <f t="shared" si="3"/>
        <v>235381</v>
      </c>
    </row>
    <row r="68" spans="1:11" x14ac:dyDescent="0.25">
      <c r="A68">
        <v>2024</v>
      </c>
      <c r="B68" t="s">
        <v>1</v>
      </c>
      <c r="C68" t="s">
        <v>76</v>
      </c>
      <c r="D68" t="s">
        <v>220</v>
      </c>
      <c r="E68" t="s">
        <v>87</v>
      </c>
      <c r="F68" t="s">
        <v>83</v>
      </c>
      <c r="G68" t="s">
        <v>198</v>
      </c>
      <c r="H68" s="10">
        <v>57467</v>
      </c>
      <c r="I68" s="6">
        <v>157904</v>
      </c>
      <c r="K68" s="6">
        <f t="shared" si="3"/>
        <v>157904</v>
      </c>
    </row>
    <row r="69" spans="1:11" x14ac:dyDescent="0.25">
      <c r="A69">
        <v>2024</v>
      </c>
      <c r="B69" t="s">
        <v>1</v>
      </c>
      <c r="C69" t="s">
        <v>76</v>
      </c>
      <c r="D69" t="s">
        <v>220</v>
      </c>
      <c r="E69" t="s">
        <v>88</v>
      </c>
      <c r="F69" t="s">
        <v>85</v>
      </c>
      <c r="G69" t="s">
        <v>198</v>
      </c>
      <c r="H69" s="10">
        <v>57467</v>
      </c>
      <c r="I69" s="6">
        <v>152669</v>
      </c>
      <c r="K69" s="6">
        <f t="shared" si="3"/>
        <v>152669</v>
      </c>
    </row>
    <row r="70" spans="1:11" x14ac:dyDescent="0.25">
      <c r="A70">
        <v>2024</v>
      </c>
      <c r="B70" t="s">
        <v>1</v>
      </c>
      <c r="C70" t="s">
        <v>76</v>
      </c>
      <c r="D70" t="s">
        <v>220</v>
      </c>
      <c r="E70" t="s">
        <v>176</v>
      </c>
      <c r="F70" t="s">
        <v>177</v>
      </c>
      <c r="G70" t="s">
        <v>198</v>
      </c>
      <c r="H70" s="10" t="s">
        <v>71</v>
      </c>
      <c r="I70" s="6">
        <v>97875</v>
      </c>
      <c r="K70" s="6">
        <f t="shared" ref="K70" si="4">I70-J70</f>
        <v>97875</v>
      </c>
    </row>
    <row r="71" spans="1:11" x14ac:dyDescent="0.25">
      <c r="A71">
        <v>2024</v>
      </c>
      <c r="B71" t="s">
        <v>1</v>
      </c>
      <c r="C71" t="s">
        <v>76</v>
      </c>
      <c r="D71" t="s">
        <v>220</v>
      </c>
      <c r="E71" t="s">
        <v>89</v>
      </c>
      <c r="F71" t="s">
        <v>90</v>
      </c>
      <c r="G71" t="s">
        <v>198</v>
      </c>
      <c r="H71" s="10">
        <v>57467</v>
      </c>
      <c r="I71" s="6">
        <f>235710+1000000</f>
        <v>1235710</v>
      </c>
      <c r="K71" s="6">
        <f t="shared" si="3"/>
        <v>1235710</v>
      </c>
    </row>
    <row r="72" spans="1:11" x14ac:dyDescent="0.25">
      <c r="A72">
        <v>2024</v>
      </c>
      <c r="B72" t="s">
        <v>1</v>
      </c>
      <c r="C72" t="s">
        <v>76</v>
      </c>
      <c r="D72" t="s">
        <v>220</v>
      </c>
      <c r="E72" t="s">
        <v>89</v>
      </c>
      <c r="F72" t="s">
        <v>23</v>
      </c>
      <c r="G72" t="s">
        <v>198</v>
      </c>
      <c r="H72" s="10">
        <v>57467</v>
      </c>
      <c r="I72" s="6">
        <v>250000</v>
      </c>
      <c r="K72" s="6">
        <f t="shared" si="3"/>
        <v>250000</v>
      </c>
    </row>
    <row r="73" spans="1:11" x14ac:dyDescent="0.25">
      <c r="A73">
        <v>2024</v>
      </c>
      <c r="B73" t="s">
        <v>2</v>
      </c>
      <c r="C73" t="s">
        <v>76</v>
      </c>
      <c r="D73" t="s">
        <v>220</v>
      </c>
      <c r="E73" t="s">
        <v>89</v>
      </c>
      <c r="F73" t="s">
        <v>91</v>
      </c>
      <c r="G73" t="s">
        <v>198</v>
      </c>
      <c r="H73" s="10">
        <v>57467</v>
      </c>
      <c r="I73" s="6">
        <v>160000</v>
      </c>
      <c r="K73" s="6">
        <f t="shared" si="3"/>
        <v>160000</v>
      </c>
    </row>
    <row r="74" spans="1:11" x14ac:dyDescent="0.25">
      <c r="A74">
        <v>2024</v>
      </c>
      <c r="B74" t="s">
        <v>1</v>
      </c>
      <c r="C74" t="s">
        <v>76</v>
      </c>
      <c r="D74" t="s">
        <v>220</v>
      </c>
      <c r="E74" t="s">
        <v>89</v>
      </c>
      <c r="F74" t="s">
        <v>92</v>
      </c>
      <c r="G74" t="s">
        <v>198</v>
      </c>
      <c r="H74" s="10">
        <v>57467</v>
      </c>
      <c r="I74" s="6">
        <v>45600</v>
      </c>
      <c r="K74" s="6">
        <f t="shared" ref="K74:K81" si="5">I74-J74</f>
        <v>45600</v>
      </c>
    </row>
    <row r="75" spans="1:11" x14ac:dyDescent="0.25">
      <c r="A75">
        <v>2024</v>
      </c>
      <c r="B75" t="s">
        <v>1</v>
      </c>
      <c r="C75" t="s">
        <v>76</v>
      </c>
      <c r="D75" t="s">
        <v>220</v>
      </c>
      <c r="E75" t="s">
        <v>183</v>
      </c>
      <c r="F75" t="s">
        <v>183</v>
      </c>
      <c r="G75" t="s">
        <v>198</v>
      </c>
      <c r="H75" s="10">
        <v>57467</v>
      </c>
      <c r="I75" s="6">
        <v>13761.71</v>
      </c>
      <c r="K75" s="6">
        <f t="shared" ref="K75" si="6">I75-J75</f>
        <v>13761.71</v>
      </c>
    </row>
    <row r="76" spans="1:11" ht="30" x14ac:dyDescent="0.25">
      <c r="A76">
        <v>2024</v>
      </c>
      <c r="B76" t="s">
        <v>1</v>
      </c>
      <c r="C76" t="s">
        <v>95</v>
      </c>
      <c r="D76" s="28" t="s">
        <v>223</v>
      </c>
      <c r="E76" t="s">
        <v>96</v>
      </c>
      <c r="F76" t="s">
        <v>97</v>
      </c>
      <c r="G76" t="s">
        <v>198</v>
      </c>
      <c r="H76" s="10" t="s">
        <v>71</v>
      </c>
      <c r="I76" s="6">
        <v>45000</v>
      </c>
      <c r="K76" s="6">
        <f t="shared" si="5"/>
        <v>45000</v>
      </c>
    </row>
    <row r="77" spans="1:11" x14ac:dyDescent="0.25">
      <c r="A77">
        <v>2024</v>
      </c>
      <c r="B77" t="s">
        <v>1</v>
      </c>
      <c r="C77" t="s">
        <v>95</v>
      </c>
      <c r="D77" t="s">
        <v>228</v>
      </c>
      <c r="E77" t="s">
        <v>96</v>
      </c>
      <c r="F77" t="s">
        <v>98</v>
      </c>
      <c r="G77" t="s">
        <v>198</v>
      </c>
      <c r="H77" s="10" t="s">
        <v>71</v>
      </c>
      <c r="I77" s="6">
        <v>90000</v>
      </c>
      <c r="K77" s="6">
        <f t="shared" si="5"/>
        <v>90000</v>
      </c>
    </row>
    <row r="78" spans="1:11" x14ac:dyDescent="0.25">
      <c r="A78">
        <v>2024</v>
      </c>
      <c r="B78" t="s">
        <v>1</v>
      </c>
      <c r="C78" t="s">
        <v>95</v>
      </c>
      <c r="D78" t="s">
        <v>228</v>
      </c>
      <c r="E78" t="s">
        <v>96</v>
      </c>
      <c r="F78" t="s">
        <v>99</v>
      </c>
      <c r="G78" t="s">
        <v>198</v>
      </c>
      <c r="H78" s="10" t="s">
        <v>71</v>
      </c>
      <c r="I78" s="6">
        <v>85000</v>
      </c>
      <c r="K78" s="6">
        <f t="shared" si="5"/>
        <v>85000</v>
      </c>
    </row>
    <row r="79" spans="1:11" x14ac:dyDescent="0.25">
      <c r="A79">
        <v>2024</v>
      </c>
      <c r="B79" t="s">
        <v>1</v>
      </c>
      <c r="C79" t="s">
        <v>95</v>
      </c>
      <c r="D79" t="s">
        <v>228</v>
      </c>
      <c r="E79" t="s">
        <v>96</v>
      </c>
      <c r="F79" t="s">
        <v>100</v>
      </c>
      <c r="G79" t="s">
        <v>198</v>
      </c>
      <c r="H79" s="10" t="s">
        <v>71</v>
      </c>
      <c r="I79" s="6">
        <v>70000</v>
      </c>
      <c r="K79" s="6">
        <f t="shared" si="5"/>
        <v>70000</v>
      </c>
    </row>
    <row r="80" spans="1:11" x14ac:dyDescent="0.25">
      <c r="A80">
        <v>2024</v>
      </c>
      <c r="B80" t="s">
        <v>1</v>
      </c>
      <c r="C80" t="s">
        <v>95</v>
      </c>
      <c r="D80" t="s">
        <v>228</v>
      </c>
      <c r="E80" t="s">
        <v>96</v>
      </c>
      <c r="F80" t="s">
        <v>101</v>
      </c>
      <c r="G80" t="s">
        <v>198</v>
      </c>
      <c r="H80" s="10" t="s">
        <v>71</v>
      </c>
      <c r="I80" s="6">
        <v>75000</v>
      </c>
      <c r="K80" s="6">
        <f t="shared" si="5"/>
        <v>75000</v>
      </c>
    </row>
    <row r="81" spans="1:11" x14ac:dyDescent="0.25">
      <c r="A81">
        <v>2024</v>
      </c>
      <c r="B81" t="s">
        <v>1</v>
      </c>
      <c r="C81" t="s">
        <v>95</v>
      </c>
      <c r="D81" t="s">
        <v>228</v>
      </c>
      <c r="E81" t="s">
        <v>96</v>
      </c>
      <c r="F81" t="s">
        <v>102</v>
      </c>
      <c r="G81" t="s">
        <v>198</v>
      </c>
      <c r="H81" s="10" t="s">
        <v>71</v>
      </c>
      <c r="I81" s="6">
        <v>160000</v>
      </c>
      <c r="K81" s="6">
        <f t="shared" si="5"/>
        <v>160000</v>
      </c>
    </row>
    <row r="82" spans="1:11" x14ac:dyDescent="0.25">
      <c r="A82">
        <v>2024</v>
      </c>
      <c r="B82" t="s">
        <v>1</v>
      </c>
      <c r="C82" t="s">
        <v>95</v>
      </c>
      <c r="D82" t="s">
        <v>228</v>
      </c>
      <c r="E82" t="s">
        <v>96</v>
      </c>
      <c r="F82" t="s">
        <v>103</v>
      </c>
      <c r="G82" t="s">
        <v>198</v>
      </c>
      <c r="H82" s="10" t="s">
        <v>71</v>
      </c>
      <c r="I82" s="6">
        <v>60000</v>
      </c>
      <c r="K82" s="6">
        <f t="shared" si="0"/>
        <v>60000</v>
      </c>
    </row>
    <row r="83" spans="1:11" x14ac:dyDescent="0.25">
      <c r="A83">
        <v>2024</v>
      </c>
      <c r="B83" t="s">
        <v>1</v>
      </c>
      <c r="C83" t="s">
        <v>95</v>
      </c>
      <c r="D83" t="s">
        <v>228</v>
      </c>
      <c r="E83" t="s">
        <v>96</v>
      </c>
      <c r="F83" t="s">
        <v>104</v>
      </c>
      <c r="G83" t="s">
        <v>198</v>
      </c>
      <c r="H83" s="10" t="s">
        <v>71</v>
      </c>
      <c r="I83" s="6">
        <v>65000</v>
      </c>
      <c r="K83" s="6">
        <f t="shared" si="0"/>
        <v>65000</v>
      </c>
    </row>
    <row r="84" spans="1:11" x14ac:dyDescent="0.25">
      <c r="A84">
        <v>2024</v>
      </c>
      <c r="B84" t="s">
        <v>1</v>
      </c>
      <c r="C84" t="s">
        <v>95</v>
      </c>
      <c r="D84" t="s">
        <v>228</v>
      </c>
      <c r="E84" t="s">
        <v>96</v>
      </c>
      <c r="F84" t="s">
        <v>105</v>
      </c>
      <c r="G84" t="s">
        <v>198</v>
      </c>
      <c r="H84" s="10" t="s">
        <v>71</v>
      </c>
      <c r="I84" s="6">
        <v>107465</v>
      </c>
      <c r="J84" s="25"/>
      <c r="K84" s="6">
        <f t="shared" ref="K84:K109" si="7">I84-J84</f>
        <v>107465</v>
      </c>
    </row>
    <row r="85" spans="1:11" x14ac:dyDescent="0.25">
      <c r="A85">
        <v>2024</v>
      </c>
      <c r="B85" t="s">
        <v>1</v>
      </c>
      <c r="C85" t="s">
        <v>95</v>
      </c>
      <c r="D85" t="s">
        <v>228</v>
      </c>
      <c r="E85" t="s">
        <v>96</v>
      </c>
      <c r="F85" t="s">
        <v>106</v>
      </c>
      <c r="G85" t="s">
        <v>198</v>
      </c>
      <c r="H85" s="10" t="s">
        <v>71</v>
      </c>
      <c r="I85" s="6">
        <v>70000</v>
      </c>
      <c r="K85" s="6">
        <f t="shared" si="7"/>
        <v>70000</v>
      </c>
    </row>
    <row r="86" spans="1:11" x14ac:dyDescent="0.25">
      <c r="A86">
        <v>2024</v>
      </c>
      <c r="B86" t="s">
        <v>1</v>
      </c>
      <c r="C86" t="s">
        <v>95</v>
      </c>
      <c r="D86" t="s">
        <v>228</v>
      </c>
      <c r="E86" t="s">
        <v>96</v>
      </c>
      <c r="F86" t="s">
        <v>107</v>
      </c>
      <c r="G86" t="s">
        <v>198</v>
      </c>
      <c r="H86" s="10" t="s">
        <v>71</v>
      </c>
      <c r="I86" s="6">
        <v>75000</v>
      </c>
      <c r="K86" s="6">
        <f t="shared" si="7"/>
        <v>75000</v>
      </c>
    </row>
    <row r="87" spans="1:11" x14ac:dyDescent="0.25">
      <c r="A87">
        <v>2024</v>
      </c>
      <c r="B87" t="s">
        <v>1</v>
      </c>
      <c r="C87" t="s">
        <v>95</v>
      </c>
      <c r="D87" t="s">
        <v>228</v>
      </c>
      <c r="E87" t="s">
        <v>96</v>
      </c>
      <c r="F87" t="s">
        <v>108</v>
      </c>
      <c r="G87" t="s">
        <v>198</v>
      </c>
      <c r="H87" s="10" t="s">
        <v>71</v>
      </c>
      <c r="I87" s="6">
        <v>170000</v>
      </c>
      <c r="K87" s="6">
        <f t="shared" si="7"/>
        <v>170000</v>
      </c>
    </row>
    <row r="88" spans="1:11" x14ac:dyDescent="0.25">
      <c r="A88">
        <v>2024</v>
      </c>
      <c r="B88" t="s">
        <v>1</v>
      </c>
      <c r="C88" t="s">
        <v>95</v>
      </c>
      <c r="D88" t="s">
        <v>228</v>
      </c>
      <c r="E88" t="s">
        <v>96</v>
      </c>
      <c r="F88" t="s">
        <v>109</v>
      </c>
      <c r="G88" t="s">
        <v>198</v>
      </c>
      <c r="H88" s="10" t="s">
        <v>71</v>
      </c>
      <c r="I88" s="6">
        <v>370000</v>
      </c>
      <c r="K88" s="6">
        <f t="shared" si="7"/>
        <v>370000</v>
      </c>
    </row>
    <row r="89" spans="1:11" x14ac:dyDescent="0.25">
      <c r="A89">
        <v>2024</v>
      </c>
      <c r="B89" t="s">
        <v>1</v>
      </c>
      <c r="C89" t="s">
        <v>95</v>
      </c>
      <c r="D89" t="s">
        <v>228</v>
      </c>
      <c r="E89" t="s">
        <v>96</v>
      </c>
      <c r="F89" t="s">
        <v>110</v>
      </c>
      <c r="G89" t="s">
        <v>198</v>
      </c>
      <c r="H89" s="10" t="s">
        <v>71</v>
      </c>
      <c r="I89" s="6">
        <v>85000</v>
      </c>
      <c r="K89" s="6">
        <f t="shared" si="7"/>
        <v>85000</v>
      </c>
    </row>
    <row r="90" spans="1:11" x14ac:dyDescent="0.25">
      <c r="A90">
        <v>2024</v>
      </c>
      <c r="B90" t="s">
        <v>1</v>
      </c>
      <c r="C90" t="s">
        <v>95</v>
      </c>
      <c r="D90" t="s">
        <v>228</v>
      </c>
      <c r="E90" t="s">
        <v>96</v>
      </c>
      <c r="F90" t="s">
        <v>111</v>
      </c>
      <c r="G90" t="s">
        <v>198</v>
      </c>
      <c r="H90" s="10" t="s">
        <v>71</v>
      </c>
      <c r="I90" s="6">
        <v>35000</v>
      </c>
      <c r="K90" s="6">
        <f t="shared" ref="K90:K104" si="8">I90-J90</f>
        <v>35000</v>
      </c>
    </row>
    <row r="91" spans="1:11" x14ac:dyDescent="0.25">
      <c r="A91">
        <v>2024</v>
      </c>
      <c r="B91" t="s">
        <v>1</v>
      </c>
      <c r="C91" t="s">
        <v>95</v>
      </c>
      <c r="D91" t="s">
        <v>228</v>
      </c>
      <c r="E91" t="s">
        <v>96</v>
      </c>
      <c r="F91" t="s">
        <v>112</v>
      </c>
      <c r="G91" t="s">
        <v>198</v>
      </c>
      <c r="H91" s="10" t="s">
        <v>71</v>
      </c>
      <c r="I91" s="6">
        <v>10000</v>
      </c>
      <c r="K91" s="6">
        <f t="shared" si="8"/>
        <v>10000</v>
      </c>
    </row>
    <row r="92" spans="1:11" x14ac:dyDescent="0.25">
      <c r="A92">
        <v>2024</v>
      </c>
      <c r="B92" t="s">
        <v>1</v>
      </c>
      <c r="C92" t="s">
        <v>95</v>
      </c>
      <c r="D92" t="s">
        <v>228</v>
      </c>
      <c r="E92" t="s">
        <v>96</v>
      </c>
      <c r="F92" t="s">
        <v>113</v>
      </c>
      <c r="G92" t="s">
        <v>198</v>
      </c>
      <c r="H92" s="10" t="s">
        <v>71</v>
      </c>
      <c r="I92" s="6">
        <v>90000</v>
      </c>
      <c r="K92" s="6">
        <f t="shared" si="8"/>
        <v>90000</v>
      </c>
    </row>
    <row r="93" spans="1:11" x14ac:dyDescent="0.25">
      <c r="A93">
        <v>2024</v>
      </c>
      <c r="B93" t="s">
        <v>1</v>
      </c>
      <c r="C93" t="s">
        <v>95</v>
      </c>
      <c r="D93" t="s">
        <v>228</v>
      </c>
      <c r="E93" t="s">
        <v>96</v>
      </c>
      <c r="F93" t="s">
        <v>114</v>
      </c>
      <c r="G93" t="s">
        <v>198</v>
      </c>
      <c r="H93" s="10" t="s">
        <v>71</v>
      </c>
      <c r="I93" s="6">
        <v>60000</v>
      </c>
      <c r="K93" s="6">
        <f t="shared" si="8"/>
        <v>60000</v>
      </c>
    </row>
    <row r="94" spans="1:11" x14ac:dyDescent="0.25">
      <c r="A94">
        <v>2024</v>
      </c>
      <c r="B94" t="s">
        <v>1</v>
      </c>
      <c r="C94" t="s">
        <v>95</v>
      </c>
      <c r="D94" t="s">
        <v>228</v>
      </c>
      <c r="E94" t="s">
        <v>96</v>
      </c>
      <c r="F94" t="s">
        <v>115</v>
      </c>
      <c r="G94" t="s">
        <v>198</v>
      </c>
      <c r="H94" s="10" t="s">
        <v>71</v>
      </c>
      <c r="I94" s="6">
        <v>140000</v>
      </c>
      <c r="K94" s="6">
        <f t="shared" si="8"/>
        <v>140000</v>
      </c>
    </row>
    <row r="95" spans="1:11" x14ac:dyDescent="0.25">
      <c r="A95">
        <v>2024</v>
      </c>
      <c r="B95" t="s">
        <v>1</v>
      </c>
      <c r="C95" t="s">
        <v>95</v>
      </c>
      <c r="D95" t="s">
        <v>228</v>
      </c>
      <c r="E95" t="s">
        <v>96</v>
      </c>
      <c r="F95" t="s">
        <v>80</v>
      </c>
      <c r="G95" t="s">
        <v>198</v>
      </c>
      <c r="H95" s="10" t="s">
        <v>71</v>
      </c>
      <c r="I95" s="6">
        <v>257465</v>
      </c>
      <c r="K95" s="6">
        <f t="shared" si="8"/>
        <v>257465</v>
      </c>
    </row>
    <row r="96" spans="1:11" x14ac:dyDescent="0.25">
      <c r="A96">
        <v>2024</v>
      </c>
      <c r="B96" t="s">
        <v>1</v>
      </c>
      <c r="C96" t="s">
        <v>95</v>
      </c>
      <c r="D96" t="s">
        <v>228</v>
      </c>
      <c r="E96" t="s">
        <v>96</v>
      </c>
      <c r="F96" t="s">
        <v>116</v>
      </c>
      <c r="G96" t="s">
        <v>198</v>
      </c>
      <c r="H96" s="10">
        <v>57467</v>
      </c>
      <c r="I96" s="25">
        <v>128600</v>
      </c>
      <c r="J96" s="25"/>
      <c r="K96" s="25">
        <f t="shared" si="8"/>
        <v>128600</v>
      </c>
    </row>
    <row r="97" spans="1:11" x14ac:dyDescent="0.25">
      <c r="A97">
        <v>2024</v>
      </c>
      <c r="B97" t="s">
        <v>1</v>
      </c>
      <c r="C97" t="s">
        <v>95</v>
      </c>
      <c r="D97" t="s">
        <v>228</v>
      </c>
      <c r="E97" t="s">
        <v>96</v>
      </c>
      <c r="F97" t="s">
        <v>117</v>
      </c>
      <c r="G97" t="s">
        <v>198</v>
      </c>
      <c r="H97" s="10">
        <v>57467</v>
      </c>
      <c r="I97" s="25">
        <v>178953</v>
      </c>
      <c r="J97" s="25"/>
      <c r="K97" s="25">
        <f t="shared" si="8"/>
        <v>178953</v>
      </c>
    </row>
    <row r="98" spans="1:11" x14ac:dyDescent="0.25">
      <c r="A98">
        <v>2024</v>
      </c>
      <c r="B98" t="s">
        <v>1</v>
      </c>
      <c r="C98" t="s">
        <v>95</v>
      </c>
      <c r="D98" t="s">
        <v>228</v>
      </c>
      <c r="E98" t="s">
        <v>96</v>
      </c>
      <c r="F98" t="s">
        <v>117</v>
      </c>
      <c r="G98" t="s">
        <v>198</v>
      </c>
      <c r="H98" s="10" t="s">
        <v>71</v>
      </c>
      <c r="I98" s="25">
        <v>120095</v>
      </c>
      <c r="J98" s="25"/>
      <c r="K98" s="25">
        <f t="shared" ref="K98" si="9">I98-J98</f>
        <v>120095</v>
      </c>
    </row>
    <row r="99" spans="1:11" x14ac:dyDescent="0.25">
      <c r="A99">
        <v>2024</v>
      </c>
      <c r="B99" t="s">
        <v>1</v>
      </c>
      <c r="C99" t="s">
        <v>95</v>
      </c>
      <c r="D99" t="s">
        <v>228</v>
      </c>
      <c r="E99" t="s">
        <v>96</v>
      </c>
      <c r="F99" t="s">
        <v>118</v>
      </c>
      <c r="G99" t="s">
        <v>198</v>
      </c>
      <c r="H99" s="10" t="s">
        <v>71</v>
      </c>
      <c r="I99" s="6">
        <v>55000</v>
      </c>
      <c r="K99" s="6">
        <f t="shared" si="8"/>
        <v>55000</v>
      </c>
    </row>
    <row r="100" spans="1:11" x14ac:dyDescent="0.25">
      <c r="A100">
        <v>2024</v>
      </c>
      <c r="B100" t="s">
        <v>1</v>
      </c>
      <c r="C100" t="s">
        <v>95</v>
      </c>
      <c r="D100" t="s">
        <v>228</v>
      </c>
      <c r="E100" t="s">
        <v>96</v>
      </c>
      <c r="F100" t="s">
        <v>119</v>
      </c>
      <c r="G100" t="s">
        <v>198</v>
      </c>
      <c r="H100" s="10" t="s">
        <v>71</v>
      </c>
      <c r="I100" s="6">
        <v>1315000</v>
      </c>
      <c r="K100" s="6">
        <f t="shared" si="8"/>
        <v>1315000</v>
      </c>
    </row>
    <row r="101" spans="1:11" x14ac:dyDescent="0.25">
      <c r="A101">
        <v>2024</v>
      </c>
      <c r="B101" t="s">
        <v>1</v>
      </c>
      <c r="C101" t="s">
        <v>95</v>
      </c>
      <c r="D101" t="s">
        <v>228</v>
      </c>
      <c r="E101" t="s">
        <v>96</v>
      </c>
      <c r="F101" t="s">
        <v>120</v>
      </c>
      <c r="G101" t="s">
        <v>198</v>
      </c>
      <c r="H101" s="10" t="s">
        <v>71</v>
      </c>
      <c r="I101" s="6">
        <v>230000</v>
      </c>
      <c r="K101" s="6">
        <f t="shared" si="8"/>
        <v>230000</v>
      </c>
    </row>
    <row r="102" spans="1:11" x14ac:dyDescent="0.25">
      <c r="A102">
        <v>2024</v>
      </c>
      <c r="B102" t="s">
        <v>1</v>
      </c>
      <c r="C102" t="s">
        <v>95</v>
      </c>
      <c r="D102" t="s">
        <v>228</v>
      </c>
      <c r="E102" t="s">
        <v>96</v>
      </c>
      <c r="F102" t="s">
        <v>121</v>
      </c>
      <c r="G102" t="s">
        <v>198</v>
      </c>
      <c r="H102" s="10" t="s">
        <v>71</v>
      </c>
      <c r="I102" s="6">
        <v>242209</v>
      </c>
      <c r="K102" s="6">
        <f t="shared" si="8"/>
        <v>242209</v>
      </c>
    </row>
    <row r="103" spans="1:11" x14ac:dyDescent="0.25">
      <c r="A103">
        <v>2024</v>
      </c>
      <c r="B103" t="s">
        <v>1</v>
      </c>
      <c r="C103" t="s">
        <v>95</v>
      </c>
      <c r="D103" t="s">
        <v>228</v>
      </c>
      <c r="E103" t="s">
        <v>96</v>
      </c>
      <c r="F103" t="s">
        <v>122</v>
      </c>
      <c r="G103" t="s">
        <v>198</v>
      </c>
      <c r="H103" s="10" t="s">
        <v>71</v>
      </c>
      <c r="I103" s="6">
        <v>210000</v>
      </c>
      <c r="K103" s="6">
        <f t="shared" si="8"/>
        <v>210000</v>
      </c>
    </row>
    <row r="104" spans="1:11" x14ac:dyDescent="0.25">
      <c r="A104">
        <v>2024</v>
      </c>
      <c r="B104" t="s">
        <v>1</v>
      </c>
      <c r="C104" t="s">
        <v>95</v>
      </c>
      <c r="D104" t="s">
        <v>228</v>
      </c>
      <c r="E104" t="s">
        <v>96</v>
      </c>
      <c r="F104" t="s">
        <v>123</v>
      </c>
      <c r="G104" t="s">
        <v>198</v>
      </c>
      <c r="H104" s="10" t="s">
        <v>71</v>
      </c>
      <c r="I104" s="6">
        <v>190000</v>
      </c>
      <c r="K104" s="6">
        <f t="shared" si="8"/>
        <v>190000</v>
      </c>
    </row>
    <row r="105" spans="1:11" x14ac:dyDescent="0.25">
      <c r="A105">
        <v>2024</v>
      </c>
      <c r="B105" t="s">
        <v>1</v>
      </c>
      <c r="C105" t="s">
        <v>95</v>
      </c>
      <c r="D105" t="s">
        <v>228</v>
      </c>
      <c r="E105" t="s">
        <v>96</v>
      </c>
      <c r="F105" t="s">
        <v>124</v>
      </c>
      <c r="G105" t="s">
        <v>198</v>
      </c>
      <c r="H105" s="10" t="s">
        <v>71</v>
      </c>
      <c r="I105" s="6">
        <v>35000</v>
      </c>
      <c r="K105" s="6">
        <f t="shared" si="7"/>
        <v>35000</v>
      </c>
    </row>
    <row r="106" spans="1:11" x14ac:dyDescent="0.25">
      <c r="A106">
        <v>2024</v>
      </c>
      <c r="B106" t="s">
        <v>1</v>
      </c>
      <c r="C106" t="s">
        <v>95</v>
      </c>
      <c r="D106" t="s">
        <v>228</v>
      </c>
      <c r="E106" t="s">
        <v>96</v>
      </c>
      <c r="F106" t="s">
        <v>125</v>
      </c>
      <c r="G106" t="s">
        <v>198</v>
      </c>
      <c r="H106" s="10" t="s">
        <v>71</v>
      </c>
      <c r="I106" s="6">
        <v>216000</v>
      </c>
      <c r="K106" s="6">
        <f t="shared" si="7"/>
        <v>216000</v>
      </c>
    </row>
    <row r="107" spans="1:11" x14ac:dyDescent="0.25">
      <c r="A107">
        <v>2024</v>
      </c>
      <c r="B107" t="s">
        <v>1</v>
      </c>
      <c r="C107" t="s">
        <v>95</v>
      </c>
      <c r="D107" t="s">
        <v>228</v>
      </c>
      <c r="E107" t="s">
        <v>96</v>
      </c>
      <c r="F107" t="s">
        <v>126</v>
      </c>
      <c r="G107" t="s">
        <v>198</v>
      </c>
      <c r="H107" s="10" t="s">
        <v>71</v>
      </c>
      <c r="I107" s="6">
        <v>75000</v>
      </c>
      <c r="K107" s="6">
        <f t="shared" si="7"/>
        <v>75000</v>
      </c>
    </row>
    <row r="108" spans="1:11" x14ac:dyDescent="0.25">
      <c r="A108">
        <v>2024</v>
      </c>
      <c r="B108" t="s">
        <v>1</v>
      </c>
      <c r="C108" t="s">
        <v>95</v>
      </c>
      <c r="D108" t="s">
        <v>228</v>
      </c>
      <c r="E108" t="s">
        <v>96</v>
      </c>
      <c r="F108" t="s">
        <v>127</v>
      </c>
      <c r="G108" t="s">
        <v>198</v>
      </c>
      <c r="H108" s="10" t="s">
        <v>71</v>
      </c>
      <c r="I108" s="6">
        <v>100000</v>
      </c>
      <c r="K108" s="6">
        <f t="shared" si="7"/>
        <v>100000</v>
      </c>
    </row>
    <row r="109" spans="1:11" x14ac:dyDescent="0.25">
      <c r="A109">
        <v>2024</v>
      </c>
      <c r="B109" t="s">
        <v>1</v>
      </c>
      <c r="C109" t="s">
        <v>95</v>
      </c>
      <c r="D109" t="s">
        <v>228</v>
      </c>
      <c r="E109" t="s">
        <v>96</v>
      </c>
      <c r="F109" t="s">
        <v>128</v>
      </c>
      <c r="G109" t="s">
        <v>198</v>
      </c>
      <c r="H109" s="10" t="s">
        <v>71</v>
      </c>
      <c r="I109" s="6">
        <v>100000</v>
      </c>
      <c r="K109" s="6">
        <f t="shared" si="7"/>
        <v>100000</v>
      </c>
    </row>
    <row r="110" spans="1:11" x14ac:dyDescent="0.25">
      <c r="A110">
        <v>2024</v>
      </c>
      <c r="B110" t="s">
        <v>1</v>
      </c>
      <c r="C110" t="s">
        <v>95</v>
      </c>
      <c r="D110" t="s">
        <v>228</v>
      </c>
      <c r="E110" t="s">
        <v>96</v>
      </c>
      <c r="F110" t="s">
        <v>129</v>
      </c>
      <c r="G110" t="s">
        <v>198</v>
      </c>
      <c r="H110" s="10" t="s">
        <v>71</v>
      </c>
      <c r="I110" s="6">
        <v>135000</v>
      </c>
      <c r="K110" s="6">
        <f t="shared" ref="K110:K135" si="10">I110-J110</f>
        <v>135000</v>
      </c>
    </row>
    <row r="111" spans="1:11" x14ac:dyDescent="0.25">
      <c r="A111">
        <v>2024</v>
      </c>
      <c r="B111" t="s">
        <v>1</v>
      </c>
      <c r="C111" t="s">
        <v>95</v>
      </c>
      <c r="D111" t="s">
        <v>228</v>
      </c>
      <c r="E111" t="s">
        <v>96</v>
      </c>
      <c r="F111" t="s">
        <v>130</v>
      </c>
      <c r="G111" t="s">
        <v>198</v>
      </c>
      <c r="H111" s="10" t="s">
        <v>71</v>
      </c>
      <c r="I111" s="6">
        <v>100000</v>
      </c>
      <c r="K111" s="6">
        <f t="shared" si="10"/>
        <v>100000</v>
      </c>
    </row>
    <row r="112" spans="1:11" x14ac:dyDescent="0.25">
      <c r="A112">
        <v>2024</v>
      </c>
      <c r="B112" t="s">
        <v>1</v>
      </c>
      <c r="C112" t="s">
        <v>95</v>
      </c>
      <c r="D112" t="s">
        <v>228</v>
      </c>
      <c r="E112" t="s">
        <v>96</v>
      </c>
      <c r="F112" t="s">
        <v>31</v>
      </c>
      <c r="G112" t="s">
        <v>198</v>
      </c>
      <c r="H112" s="10" t="s">
        <v>71</v>
      </c>
      <c r="I112" s="6">
        <v>525000</v>
      </c>
      <c r="K112" s="6">
        <f t="shared" si="10"/>
        <v>525000</v>
      </c>
    </row>
    <row r="113" spans="1:11" x14ac:dyDescent="0.25">
      <c r="A113">
        <v>2024</v>
      </c>
      <c r="B113" t="s">
        <v>1</v>
      </c>
      <c r="C113" t="s">
        <v>95</v>
      </c>
      <c r="D113" t="s">
        <v>228</v>
      </c>
      <c r="E113" t="s">
        <v>96</v>
      </c>
      <c r="F113" t="s">
        <v>131</v>
      </c>
      <c r="G113" t="s">
        <v>198</v>
      </c>
      <c r="H113" s="10" t="s">
        <v>71</v>
      </c>
      <c r="I113" s="6">
        <v>50000</v>
      </c>
      <c r="K113" s="6">
        <f t="shared" si="10"/>
        <v>50000</v>
      </c>
    </row>
    <row r="114" spans="1:11" x14ac:dyDescent="0.25">
      <c r="A114">
        <v>2024</v>
      </c>
      <c r="B114" t="s">
        <v>1</v>
      </c>
      <c r="C114" t="s">
        <v>95</v>
      </c>
      <c r="D114" t="s">
        <v>228</v>
      </c>
      <c r="E114" t="s">
        <v>96</v>
      </c>
      <c r="F114" t="s">
        <v>5</v>
      </c>
      <c r="G114" t="s">
        <v>198</v>
      </c>
      <c r="H114" s="10" t="s">
        <v>71</v>
      </c>
      <c r="I114" s="6">
        <v>125000</v>
      </c>
      <c r="K114" s="6">
        <f t="shared" si="10"/>
        <v>125000</v>
      </c>
    </row>
    <row r="115" spans="1:11" x14ac:dyDescent="0.25">
      <c r="A115">
        <v>2024</v>
      </c>
      <c r="B115" t="s">
        <v>1</v>
      </c>
      <c r="C115" t="s">
        <v>95</v>
      </c>
      <c r="D115" t="s">
        <v>228</v>
      </c>
      <c r="E115" t="s">
        <v>96</v>
      </c>
      <c r="F115" t="s">
        <v>23</v>
      </c>
      <c r="G115" t="s">
        <v>198</v>
      </c>
      <c r="H115" s="10">
        <v>57467</v>
      </c>
      <c r="I115" s="6">
        <v>294350</v>
      </c>
      <c r="K115" s="6">
        <f t="shared" si="10"/>
        <v>294350</v>
      </c>
    </row>
    <row r="116" spans="1:11" x14ac:dyDescent="0.25">
      <c r="A116">
        <v>2024</v>
      </c>
      <c r="B116" t="s">
        <v>1</v>
      </c>
      <c r="C116" t="s">
        <v>95</v>
      </c>
      <c r="D116" t="s">
        <v>225</v>
      </c>
      <c r="E116" t="s">
        <v>132</v>
      </c>
      <c r="F116" t="s">
        <v>133</v>
      </c>
      <c r="G116" t="s">
        <v>198</v>
      </c>
      <c r="H116" s="10" t="s">
        <v>71</v>
      </c>
      <c r="I116" s="6">
        <v>1000000</v>
      </c>
      <c r="K116" s="6">
        <f t="shared" si="10"/>
        <v>1000000</v>
      </c>
    </row>
    <row r="117" spans="1:11" x14ac:dyDescent="0.25">
      <c r="A117">
        <v>2024</v>
      </c>
      <c r="B117" t="s">
        <v>1</v>
      </c>
      <c r="C117" t="s">
        <v>95</v>
      </c>
      <c r="D117" t="s">
        <v>228</v>
      </c>
      <c r="E117" t="s">
        <v>195</v>
      </c>
      <c r="F117" t="s">
        <v>195</v>
      </c>
      <c r="G117" t="s">
        <v>198</v>
      </c>
      <c r="H117" s="10">
        <v>57467</v>
      </c>
      <c r="I117" s="6">
        <v>14361.09</v>
      </c>
      <c r="K117" s="6">
        <f t="shared" ref="K117" si="11">I117-J117</f>
        <v>14361.09</v>
      </c>
    </row>
    <row r="118" spans="1:11" x14ac:dyDescent="0.25">
      <c r="A118">
        <v>2024</v>
      </c>
      <c r="B118" t="s">
        <v>2</v>
      </c>
      <c r="C118" t="s">
        <v>134</v>
      </c>
      <c r="D118" t="s">
        <v>226</v>
      </c>
      <c r="E118" t="s">
        <v>135</v>
      </c>
      <c r="F118" t="s">
        <v>136</v>
      </c>
      <c r="G118" t="s">
        <v>198</v>
      </c>
      <c r="H118" s="10">
        <v>57467</v>
      </c>
      <c r="I118" s="6">
        <v>40800</v>
      </c>
      <c r="K118" s="6">
        <f t="shared" ref="K118:K129" si="12">I118-J118</f>
        <v>40800</v>
      </c>
    </row>
    <row r="119" spans="1:11" x14ac:dyDescent="0.25">
      <c r="A119">
        <v>2024</v>
      </c>
      <c r="B119" t="s">
        <v>1</v>
      </c>
      <c r="C119" t="s">
        <v>134</v>
      </c>
      <c r="D119" t="s">
        <v>226</v>
      </c>
      <c r="E119" t="s">
        <v>137</v>
      </c>
      <c r="F119" t="s">
        <v>39</v>
      </c>
      <c r="G119" t="s">
        <v>198</v>
      </c>
      <c r="H119" s="10" t="s">
        <v>55</v>
      </c>
      <c r="I119" s="6">
        <v>35000</v>
      </c>
      <c r="K119" s="6">
        <f t="shared" si="12"/>
        <v>35000</v>
      </c>
    </row>
    <row r="120" spans="1:11" x14ac:dyDescent="0.25">
      <c r="A120">
        <v>2024</v>
      </c>
      <c r="B120" t="s">
        <v>1</v>
      </c>
      <c r="C120" t="s">
        <v>134</v>
      </c>
      <c r="D120" t="s">
        <v>226</v>
      </c>
      <c r="E120" t="s">
        <v>137</v>
      </c>
      <c r="F120" t="s">
        <v>40</v>
      </c>
      <c r="G120" t="s">
        <v>198</v>
      </c>
      <c r="H120" s="10" t="s">
        <v>55</v>
      </c>
      <c r="I120" s="6">
        <v>35000</v>
      </c>
      <c r="K120" s="6">
        <f t="shared" si="12"/>
        <v>35000</v>
      </c>
    </row>
    <row r="121" spans="1:11" x14ac:dyDescent="0.25">
      <c r="A121">
        <v>2024</v>
      </c>
      <c r="B121" t="s">
        <v>1</v>
      </c>
      <c r="C121" t="s">
        <v>134</v>
      </c>
      <c r="D121" t="s">
        <v>226</v>
      </c>
      <c r="E121" t="s">
        <v>137</v>
      </c>
      <c r="F121" t="s">
        <v>138</v>
      </c>
      <c r="G121" t="s">
        <v>198</v>
      </c>
      <c r="H121" s="10" t="s">
        <v>55</v>
      </c>
      <c r="I121" s="6">
        <v>35000</v>
      </c>
      <c r="K121" s="6">
        <f t="shared" si="12"/>
        <v>35000</v>
      </c>
    </row>
    <row r="122" spans="1:11" x14ac:dyDescent="0.25">
      <c r="A122">
        <v>2024</v>
      </c>
      <c r="B122" t="s">
        <v>1</v>
      </c>
      <c r="C122" t="s">
        <v>134</v>
      </c>
      <c r="D122" t="s">
        <v>226</v>
      </c>
      <c r="E122" t="s">
        <v>137</v>
      </c>
      <c r="F122" t="s">
        <v>115</v>
      </c>
      <c r="G122" t="s">
        <v>198</v>
      </c>
      <c r="H122" s="10" t="s">
        <v>55</v>
      </c>
      <c r="I122" s="6">
        <v>35000</v>
      </c>
      <c r="K122" s="6">
        <f t="shared" si="12"/>
        <v>35000</v>
      </c>
    </row>
    <row r="123" spans="1:11" x14ac:dyDescent="0.25">
      <c r="A123">
        <v>2024</v>
      </c>
      <c r="B123" t="s">
        <v>1</v>
      </c>
      <c r="C123" t="s">
        <v>134</v>
      </c>
      <c r="D123" t="s">
        <v>226</v>
      </c>
      <c r="E123" t="s">
        <v>137</v>
      </c>
      <c r="F123" t="s">
        <v>121</v>
      </c>
      <c r="G123" t="s">
        <v>198</v>
      </c>
      <c r="H123" s="10" t="s">
        <v>55</v>
      </c>
      <c r="I123" s="6">
        <v>35000</v>
      </c>
      <c r="K123" s="6">
        <f t="shared" si="12"/>
        <v>35000</v>
      </c>
    </row>
    <row r="124" spans="1:11" x14ac:dyDescent="0.25">
      <c r="A124">
        <v>2024</v>
      </c>
      <c r="B124" t="s">
        <v>1</v>
      </c>
      <c r="C124" t="s">
        <v>134</v>
      </c>
      <c r="D124" t="s">
        <v>226</v>
      </c>
      <c r="E124" t="s">
        <v>137</v>
      </c>
      <c r="F124" t="s">
        <v>139</v>
      </c>
      <c r="G124" t="s">
        <v>198</v>
      </c>
      <c r="H124" s="10" t="s">
        <v>55</v>
      </c>
      <c r="I124" s="6">
        <v>35000</v>
      </c>
      <c r="K124" s="6">
        <f t="shared" si="12"/>
        <v>35000</v>
      </c>
    </row>
    <row r="125" spans="1:11" x14ac:dyDescent="0.25">
      <c r="A125">
        <v>2024</v>
      </c>
      <c r="B125" t="s">
        <v>1</v>
      </c>
      <c r="C125" t="s">
        <v>134</v>
      </c>
      <c r="D125" t="s">
        <v>226</v>
      </c>
      <c r="E125" t="s">
        <v>137</v>
      </c>
      <c r="F125" t="s">
        <v>46</v>
      </c>
      <c r="G125" t="s">
        <v>198</v>
      </c>
      <c r="H125" s="10" t="s">
        <v>55</v>
      </c>
      <c r="I125" s="6">
        <v>35000</v>
      </c>
      <c r="K125" s="6">
        <f t="shared" si="12"/>
        <v>35000</v>
      </c>
    </row>
    <row r="126" spans="1:11" x14ac:dyDescent="0.25">
      <c r="A126">
        <v>2024</v>
      </c>
      <c r="B126" t="s">
        <v>1</v>
      </c>
      <c r="C126" t="s">
        <v>134</v>
      </c>
      <c r="D126" t="s">
        <v>226</v>
      </c>
      <c r="E126" t="s">
        <v>137</v>
      </c>
      <c r="F126" t="s">
        <v>140</v>
      </c>
      <c r="G126" t="s">
        <v>198</v>
      </c>
      <c r="H126" s="10" t="s">
        <v>55</v>
      </c>
      <c r="I126" s="6">
        <v>35000</v>
      </c>
      <c r="K126" s="6">
        <f t="shared" si="12"/>
        <v>35000</v>
      </c>
    </row>
    <row r="127" spans="1:11" x14ac:dyDescent="0.25">
      <c r="A127">
        <v>2024</v>
      </c>
      <c r="B127" t="s">
        <v>1</v>
      </c>
      <c r="C127" t="s">
        <v>134</v>
      </c>
      <c r="D127" t="s">
        <v>226</v>
      </c>
      <c r="E127" t="s">
        <v>137</v>
      </c>
      <c r="F127" t="s">
        <v>141</v>
      </c>
      <c r="G127" t="s">
        <v>198</v>
      </c>
      <c r="H127" s="10" t="s">
        <v>55</v>
      </c>
      <c r="I127" s="6">
        <v>35000</v>
      </c>
      <c r="K127" s="6">
        <f t="shared" si="12"/>
        <v>35000</v>
      </c>
    </row>
    <row r="128" spans="1:11" x14ac:dyDescent="0.25">
      <c r="A128">
        <v>2024</v>
      </c>
      <c r="B128" t="s">
        <v>1</v>
      </c>
      <c r="C128" t="s">
        <v>134</v>
      </c>
      <c r="D128" t="s">
        <v>226</v>
      </c>
      <c r="E128" t="s">
        <v>137</v>
      </c>
      <c r="F128" t="s">
        <v>142</v>
      </c>
      <c r="G128" t="s">
        <v>198</v>
      </c>
      <c r="H128" s="10" t="s">
        <v>55</v>
      </c>
      <c r="I128" s="6">
        <v>35000</v>
      </c>
      <c r="K128" s="6">
        <f t="shared" si="12"/>
        <v>35000</v>
      </c>
    </row>
    <row r="129" spans="1:11" x14ac:dyDescent="0.25">
      <c r="A129">
        <v>2024</v>
      </c>
      <c r="B129" t="s">
        <v>1</v>
      </c>
      <c r="C129" t="s">
        <v>134</v>
      </c>
      <c r="D129" t="s">
        <v>226</v>
      </c>
      <c r="E129" t="s">
        <v>137</v>
      </c>
      <c r="F129" t="s">
        <v>51</v>
      </c>
      <c r="G129" t="s">
        <v>198</v>
      </c>
      <c r="H129" s="10" t="s">
        <v>55</v>
      </c>
      <c r="I129" s="6">
        <v>35000</v>
      </c>
      <c r="K129" s="6">
        <f t="shared" si="12"/>
        <v>35000</v>
      </c>
    </row>
    <row r="130" spans="1:11" x14ac:dyDescent="0.25">
      <c r="A130">
        <v>2024</v>
      </c>
      <c r="B130" t="s">
        <v>1</v>
      </c>
      <c r="C130" t="s">
        <v>134</v>
      </c>
      <c r="D130" t="s">
        <v>226</v>
      </c>
      <c r="E130" t="s">
        <v>137</v>
      </c>
      <c r="F130" t="s">
        <v>52</v>
      </c>
      <c r="G130" t="s">
        <v>198</v>
      </c>
      <c r="H130" s="10" t="s">
        <v>55</v>
      </c>
      <c r="I130" s="6">
        <v>35000</v>
      </c>
      <c r="K130" s="6">
        <f t="shared" si="10"/>
        <v>35000</v>
      </c>
    </row>
    <row r="131" spans="1:11" x14ac:dyDescent="0.25">
      <c r="A131">
        <v>2024</v>
      </c>
      <c r="B131" t="s">
        <v>1</v>
      </c>
      <c r="C131" t="s">
        <v>134</v>
      </c>
      <c r="D131" t="s">
        <v>226</v>
      </c>
      <c r="E131" t="s">
        <v>143</v>
      </c>
      <c r="F131" t="s">
        <v>143</v>
      </c>
      <c r="G131" t="s">
        <v>198</v>
      </c>
      <c r="H131" s="10" t="s">
        <v>71</v>
      </c>
      <c r="I131" s="6">
        <v>4000000</v>
      </c>
      <c r="K131" s="6">
        <f t="shared" si="10"/>
        <v>4000000</v>
      </c>
    </row>
    <row r="132" spans="1:11" x14ac:dyDescent="0.25">
      <c r="A132">
        <v>2024</v>
      </c>
      <c r="B132" t="s">
        <v>1</v>
      </c>
      <c r="C132" t="s">
        <v>144</v>
      </c>
      <c r="D132" t="s">
        <v>227</v>
      </c>
      <c r="E132" t="s">
        <v>145</v>
      </c>
      <c r="F132" t="s">
        <v>146</v>
      </c>
      <c r="G132" t="s">
        <v>198</v>
      </c>
      <c r="H132" s="10">
        <v>57467</v>
      </c>
      <c r="I132" s="6">
        <v>320000</v>
      </c>
      <c r="K132" s="6">
        <f t="shared" si="10"/>
        <v>320000</v>
      </c>
    </row>
    <row r="133" spans="1:11" x14ac:dyDescent="0.25">
      <c r="A133">
        <v>2024</v>
      </c>
      <c r="B133" t="s">
        <v>1</v>
      </c>
      <c r="C133" t="s">
        <v>144</v>
      </c>
      <c r="D133" t="s">
        <v>227</v>
      </c>
      <c r="E133" t="s">
        <v>147</v>
      </c>
      <c r="F133" t="s">
        <v>22</v>
      </c>
      <c r="G133" t="s">
        <v>198</v>
      </c>
      <c r="H133" s="10">
        <v>57467</v>
      </c>
      <c r="I133" s="6">
        <v>126000</v>
      </c>
      <c r="K133" s="6">
        <f t="shared" si="10"/>
        <v>126000</v>
      </c>
    </row>
    <row r="134" spans="1:11" x14ac:dyDescent="0.25">
      <c r="A134">
        <v>2024</v>
      </c>
      <c r="B134" t="s">
        <v>2</v>
      </c>
      <c r="C134" t="s">
        <v>144</v>
      </c>
      <c r="D134" t="s">
        <v>227</v>
      </c>
      <c r="E134" t="s">
        <v>148</v>
      </c>
      <c r="F134" t="s">
        <v>149</v>
      </c>
      <c r="G134" t="s">
        <v>198</v>
      </c>
      <c r="H134" s="10">
        <v>57467</v>
      </c>
      <c r="I134" s="6">
        <v>22363</v>
      </c>
      <c r="K134" s="6">
        <f t="shared" si="10"/>
        <v>22363</v>
      </c>
    </row>
    <row r="135" spans="1:11" x14ac:dyDescent="0.25">
      <c r="A135">
        <v>2024</v>
      </c>
      <c r="B135" t="s">
        <v>1</v>
      </c>
      <c r="C135" t="s">
        <v>144</v>
      </c>
      <c r="D135" t="s">
        <v>227</v>
      </c>
      <c r="E135" t="s">
        <v>148</v>
      </c>
      <c r="F135" t="s">
        <v>23</v>
      </c>
      <c r="G135" t="s">
        <v>198</v>
      </c>
      <c r="H135" s="10">
        <v>57467</v>
      </c>
      <c r="I135" s="6">
        <v>29500</v>
      </c>
      <c r="K135" s="6">
        <f t="shared" si="10"/>
        <v>29500</v>
      </c>
    </row>
    <row r="136" spans="1:11" x14ac:dyDescent="0.25">
      <c r="A136">
        <v>2024</v>
      </c>
      <c r="B136" t="s">
        <v>1</v>
      </c>
      <c r="C136" t="s">
        <v>144</v>
      </c>
      <c r="D136" t="s">
        <v>227</v>
      </c>
      <c r="E136" t="s">
        <v>150</v>
      </c>
      <c r="F136" t="s">
        <v>23</v>
      </c>
      <c r="G136" t="s">
        <v>198</v>
      </c>
      <c r="H136" s="10">
        <v>57467</v>
      </c>
      <c r="I136" s="6">
        <v>200000</v>
      </c>
      <c r="K136" s="6">
        <f t="shared" ref="K136:K141" si="13">I136-J136</f>
        <v>200000</v>
      </c>
    </row>
    <row r="137" spans="1:11" x14ac:dyDescent="0.25">
      <c r="A137">
        <v>2024</v>
      </c>
      <c r="B137" t="s">
        <v>1</v>
      </c>
      <c r="C137" t="s">
        <v>144</v>
      </c>
      <c r="D137" t="s">
        <v>227</v>
      </c>
      <c r="E137" t="s">
        <v>151</v>
      </c>
      <c r="F137" t="s">
        <v>152</v>
      </c>
      <c r="G137" t="s">
        <v>198</v>
      </c>
      <c r="H137" s="10">
        <v>57467</v>
      </c>
      <c r="I137" s="6">
        <v>200000</v>
      </c>
      <c r="K137" s="6">
        <f t="shared" si="13"/>
        <v>200000</v>
      </c>
    </row>
    <row r="138" spans="1:11" x14ac:dyDescent="0.25">
      <c r="A138">
        <v>2024</v>
      </c>
      <c r="B138" t="s">
        <v>2</v>
      </c>
      <c r="C138" t="s">
        <v>144</v>
      </c>
      <c r="D138" t="s">
        <v>227</v>
      </c>
      <c r="E138" t="s">
        <v>178</v>
      </c>
      <c r="F138" t="s">
        <v>179</v>
      </c>
      <c r="G138" t="s">
        <v>198</v>
      </c>
      <c r="H138" s="10">
        <v>57467</v>
      </c>
      <c r="I138" s="6">
        <v>900000</v>
      </c>
      <c r="K138" s="6">
        <f t="shared" ref="K138" si="14">I138-J138</f>
        <v>900000</v>
      </c>
    </row>
    <row r="139" spans="1:11" x14ac:dyDescent="0.25">
      <c r="A139">
        <v>2024</v>
      </c>
      <c r="B139" t="s">
        <v>2</v>
      </c>
      <c r="C139" t="s">
        <v>144</v>
      </c>
      <c r="D139" t="s">
        <v>229</v>
      </c>
      <c r="E139" t="s">
        <v>153</v>
      </c>
      <c r="F139" t="s">
        <v>155</v>
      </c>
      <c r="G139" t="s">
        <v>198</v>
      </c>
      <c r="H139" s="10">
        <v>57467</v>
      </c>
      <c r="I139" s="6">
        <v>250000</v>
      </c>
      <c r="K139" s="6">
        <f t="shared" si="13"/>
        <v>250000</v>
      </c>
    </row>
    <row r="140" spans="1:11" x14ac:dyDescent="0.25">
      <c r="A140">
        <v>2024</v>
      </c>
      <c r="B140" t="s">
        <v>1</v>
      </c>
      <c r="C140" t="s">
        <v>144</v>
      </c>
      <c r="D140" t="s">
        <v>156</v>
      </c>
      <c r="E140" t="s">
        <v>153</v>
      </c>
      <c r="F140" t="s">
        <v>23</v>
      </c>
      <c r="G140" t="s">
        <v>198</v>
      </c>
      <c r="H140" s="10">
        <v>57467</v>
      </c>
      <c r="I140" s="6">
        <v>73394</v>
      </c>
      <c r="K140" s="6">
        <f t="shared" si="13"/>
        <v>73394</v>
      </c>
    </row>
    <row r="141" spans="1:11" x14ac:dyDescent="0.25">
      <c r="A141">
        <v>2024</v>
      </c>
      <c r="B141" t="s">
        <v>1</v>
      </c>
      <c r="C141" t="s">
        <v>144</v>
      </c>
      <c r="D141" t="s">
        <v>156</v>
      </c>
      <c r="E141" t="s">
        <v>153</v>
      </c>
      <c r="F141" t="s">
        <v>23</v>
      </c>
      <c r="G141" t="s">
        <v>198</v>
      </c>
      <c r="H141" s="10">
        <v>57467</v>
      </c>
      <c r="I141" s="6">
        <v>250000</v>
      </c>
      <c r="K141" s="6">
        <f t="shared" si="13"/>
        <v>250000</v>
      </c>
    </row>
    <row r="142" spans="1:11" x14ac:dyDescent="0.25">
      <c r="A142">
        <v>2024</v>
      </c>
      <c r="B142" t="s">
        <v>1</v>
      </c>
      <c r="C142" t="s">
        <v>144</v>
      </c>
      <c r="D142" t="s">
        <v>156</v>
      </c>
      <c r="E142" t="s">
        <v>153</v>
      </c>
      <c r="F142" t="s">
        <v>23</v>
      </c>
      <c r="G142" t="s">
        <v>198</v>
      </c>
      <c r="H142" s="10">
        <v>57467</v>
      </c>
      <c r="I142" s="6">
        <v>226061</v>
      </c>
      <c r="K142" s="6">
        <f t="shared" ref="K142:K145" si="15">I142-J142</f>
        <v>226061</v>
      </c>
    </row>
    <row r="143" spans="1:11" x14ac:dyDescent="0.25">
      <c r="A143">
        <v>2024</v>
      </c>
      <c r="B143" t="s">
        <v>1</v>
      </c>
      <c r="C143" t="s">
        <v>144</v>
      </c>
      <c r="D143" t="s">
        <v>156</v>
      </c>
      <c r="E143" t="s">
        <v>153</v>
      </c>
      <c r="F143" t="s">
        <v>196</v>
      </c>
      <c r="G143" t="s">
        <v>198</v>
      </c>
      <c r="H143" s="10">
        <v>57467</v>
      </c>
      <c r="I143" s="6">
        <v>2071.79</v>
      </c>
      <c r="K143" s="6">
        <f t="shared" ref="K143:K144" si="16">I143-J143</f>
        <v>2071.79</v>
      </c>
    </row>
    <row r="144" spans="1:11" x14ac:dyDescent="0.25">
      <c r="B144" t="s">
        <v>1</v>
      </c>
      <c r="C144" t="s">
        <v>144</v>
      </c>
      <c r="D144" t="s">
        <v>156</v>
      </c>
      <c r="E144" t="s">
        <v>153</v>
      </c>
      <c r="F144" t="s">
        <v>183</v>
      </c>
      <c r="G144" t="s">
        <v>198</v>
      </c>
      <c r="H144" s="10">
        <v>57467</v>
      </c>
      <c r="I144" s="6">
        <v>2298.9299999999998</v>
      </c>
      <c r="K144" s="6">
        <f t="shared" si="16"/>
        <v>2298.9299999999998</v>
      </c>
    </row>
    <row r="145" spans="1:11" x14ac:dyDescent="0.25">
      <c r="A145">
        <v>2024</v>
      </c>
      <c r="B145" t="s">
        <v>2</v>
      </c>
      <c r="C145" t="s">
        <v>144</v>
      </c>
      <c r="D145" t="s">
        <v>219</v>
      </c>
      <c r="E145" t="s">
        <v>156</v>
      </c>
      <c r="F145" t="s">
        <v>90</v>
      </c>
      <c r="G145" t="s">
        <v>198</v>
      </c>
      <c r="H145" s="10">
        <v>57467</v>
      </c>
      <c r="I145" s="6">
        <f>2246754+100000</f>
        <v>2346754</v>
      </c>
      <c r="K145" s="6">
        <f t="shared" si="15"/>
        <v>2346754</v>
      </c>
    </row>
    <row r="146" spans="1:11" x14ac:dyDescent="0.25">
      <c r="A146">
        <v>2024</v>
      </c>
      <c r="B146" t="s">
        <v>1</v>
      </c>
      <c r="C146" t="s">
        <v>144</v>
      </c>
      <c r="D146" t="s">
        <v>156</v>
      </c>
      <c r="E146" t="s">
        <v>156</v>
      </c>
      <c r="F146" t="s">
        <v>23</v>
      </c>
      <c r="G146" t="s">
        <v>198</v>
      </c>
      <c r="H146" s="10">
        <v>57467</v>
      </c>
      <c r="I146" s="6">
        <v>1234322</v>
      </c>
      <c r="K146" s="6">
        <f t="shared" ref="K146:K151" si="17">I146-J146</f>
        <v>1234322</v>
      </c>
    </row>
    <row r="147" spans="1:11" x14ac:dyDescent="0.25">
      <c r="A147">
        <v>2024</v>
      </c>
      <c r="B147" t="s">
        <v>1</v>
      </c>
      <c r="C147" t="s">
        <v>144</v>
      </c>
      <c r="D147" t="s">
        <v>156</v>
      </c>
      <c r="E147" t="s">
        <v>156</v>
      </c>
      <c r="F147" t="s">
        <v>23</v>
      </c>
      <c r="G147" t="s">
        <v>198</v>
      </c>
      <c r="H147" s="10">
        <v>57467</v>
      </c>
      <c r="I147" s="6">
        <v>75137</v>
      </c>
      <c r="K147" s="6">
        <f t="shared" ref="K147" si="18">I147-J147</f>
        <v>75137</v>
      </c>
    </row>
    <row r="148" spans="1:11" x14ac:dyDescent="0.25">
      <c r="A148">
        <v>2024</v>
      </c>
      <c r="B148" t="s">
        <v>2</v>
      </c>
      <c r="C148" t="s">
        <v>144</v>
      </c>
      <c r="D148" t="s">
        <v>156</v>
      </c>
      <c r="E148" t="s">
        <v>156</v>
      </c>
      <c r="F148" t="s">
        <v>158</v>
      </c>
      <c r="G148" t="s">
        <v>198</v>
      </c>
      <c r="H148" s="10">
        <v>57467</v>
      </c>
      <c r="I148" s="6">
        <v>208955</v>
      </c>
      <c r="K148" s="6">
        <f t="shared" si="17"/>
        <v>208955</v>
      </c>
    </row>
    <row r="149" spans="1:11" x14ac:dyDescent="0.25">
      <c r="A149">
        <v>2024</v>
      </c>
      <c r="B149" t="s">
        <v>1</v>
      </c>
      <c r="C149" t="s">
        <v>144</v>
      </c>
      <c r="D149" t="s">
        <v>156</v>
      </c>
      <c r="E149" t="s">
        <v>159</v>
      </c>
      <c r="F149" t="s">
        <v>159</v>
      </c>
      <c r="G149" t="s">
        <v>198</v>
      </c>
      <c r="H149" s="10">
        <v>57467</v>
      </c>
      <c r="I149" s="6">
        <v>815000</v>
      </c>
      <c r="K149" s="6">
        <f t="shared" si="17"/>
        <v>815000</v>
      </c>
    </row>
    <row r="150" spans="1:11" x14ac:dyDescent="0.25">
      <c r="A150">
        <v>2024</v>
      </c>
      <c r="B150" t="s">
        <v>1</v>
      </c>
      <c r="C150" t="s">
        <v>144</v>
      </c>
      <c r="D150" t="s">
        <v>156</v>
      </c>
      <c r="E150" t="s">
        <v>159</v>
      </c>
      <c r="F150" t="s">
        <v>23</v>
      </c>
      <c r="G150" t="s">
        <v>198</v>
      </c>
      <c r="H150" s="10">
        <v>57467</v>
      </c>
      <c r="I150" s="6">
        <v>751351</v>
      </c>
      <c r="K150" s="6">
        <f t="shared" ref="K150" si="19">I150-J150</f>
        <v>751351</v>
      </c>
    </row>
    <row r="151" spans="1:11" x14ac:dyDescent="0.25">
      <c r="A151">
        <v>2024</v>
      </c>
      <c r="B151" t="s">
        <v>1</v>
      </c>
      <c r="C151" t="s">
        <v>144</v>
      </c>
      <c r="D151" t="s">
        <v>156</v>
      </c>
      <c r="E151" t="s">
        <v>159</v>
      </c>
      <c r="F151" t="s">
        <v>23</v>
      </c>
      <c r="G151" t="s">
        <v>198</v>
      </c>
      <c r="H151" s="10" t="s">
        <v>71</v>
      </c>
      <c r="I151" s="6">
        <v>175000</v>
      </c>
      <c r="K151" s="6">
        <f t="shared" si="17"/>
        <v>175000</v>
      </c>
    </row>
    <row r="152" spans="1:11" x14ac:dyDescent="0.25">
      <c r="A152">
        <v>2024</v>
      </c>
      <c r="B152" t="s">
        <v>1</v>
      </c>
      <c r="C152" t="s">
        <v>144</v>
      </c>
      <c r="D152" t="s">
        <v>156</v>
      </c>
      <c r="E152" t="s">
        <v>159</v>
      </c>
      <c r="F152" t="s">
        <v>160</v>
      </c>
      <c r="G152" t="s">
        <v>198</v>
      </c>
      <c r="H152" s="10">
        <v>57467</v>
      </c>
      <c r="I152" s="6">
        <v>247193.58</v>
      </c>
      <c r="K152" s="6">
        <f t="shared" ref="K152:K215" si="20">I152-J152</f>
        <v>247193.58</v>
      </c>
    </row>
    <row r="153" spans="1:11" x14ac:dyDescent="0.25">
      <c r="B153" t="s">
        <v>1</v>
      </c>
      <c r="C153" t="s">
        <v>156</v>
      </c>
      <c r="D153" t="s">
        <v>156</v>
      </c>
      <c r="E153" t="s">
        <v>183</v>
      </c>
      <c r="F153" t="s">
        <v>183</v>
      </c>
      <c r="G153" t="s">
        <v>198</v>
      </c>
      <c r="H153" s="10" t="s">
        <v>55</v>
      </c>
      <c r="I153" s="6">
        <v>-100324.88</v>
      </c>
      <c r="K153" s="6">
        <f t="shared" ref="K153" si="21">I153-J153</f>
        <v>-100324.88</v>
      </c>
    </row>
    <row r="154" spans="1:11" x14ac:dyDescent="0.25">
      <c r="B154" t="s">
        <v>1</v>
      </c>
      <c r="C154" t="s">
        <v>156</v>
      </c>
      <c r="D154" t="s">
        <v>156</v>
      </c>
      <c r="E154" t="s">
        <v>183</v>
      </c>
      <c r="F154" t="s">
        <v>183</v>
      </c>
      <c r="G154" t="s">
        <v>198</v>
      </c>
      <c r="H154" s="10" t="s">
        <v>184</v>
      </c>
      <c r="I154" s="6">
        <v>114733.43</v>
      </c>
      <c r="K154" s="6">
        <f t="shared" si="20"/>
        <v>114733.43</v>
      </c>
    </row>
    <row r="155" spans="1:11" x14ac:dyDescent="0.25">
      <c r="A155">
        <v>2024</v>
      </c>
      <c r="B155" t="s">
        <v>1</v>
      </c>
      <c r="C155" t="s">
        <v>20</v>
      </c>
      <c r="D155" t="s">
        <v>224</v>
      </c>
      <c r="E155" t="s">
        <v>30</v>
      </c>
      <c r="F155" t="s">
        <v>31</v>
      </c>
      <c r="G155" t="s">
        <v>199</v>
      </c>
      <c r="H155" s="10">
        <v>57467</v>
      </c>
      <c r="I155" s="25">
        <v>232117.47</v>
      </c>
      <c r="J155" s="25">
        <v>232117.47</v>
      </c>
      <c r="K155" s="25">
        <f t="shared" si="20"/>
        <v>0</v>
      </c>
    </row>
    <row r="156" spans="1:11" x14ac:dyDescent="0.25">
      <c r="A156">
        <v>2024</v>
      </c>
      <c r="B156" t="s">
        <v>1</v>
      </c>
      <c r="C156" t="s">
        <v>20</v>
      </c>
      <c r="D156" t="s">
        <v>224</v>
      </c>
      <c r="E156" t="s">
        <v>30</v>
      </c>
      <c r="F156" t="s">
        <v>32</v>
      </c>
      <c r="G156" t="s">
        <v>199</v>
      </c>
      <c r="H156" s="10">
        <v>57467</v>
      </c>
      <c r="I156" s="25">
        <v>71388.13</v>
      </c>
      <c r="J156" s="25">
        <v>71388.13</v>
      </c>
      <c r="K156" s="25">
        <f t="shared" si="20"/>
        <v>0</v>
      </c>
    </row>
    <row r="157" spans="1:11" x14ac:dyDescent="0.25">
      <c r="A157">
        <v>2024</v>
      </c>
      <c r="B157" t="s">
        <v>1</v>
      </c>
      <c r="C157" t="s">
        <v>20</v>
      </c>
      <c r="D157" t="s">
        <v>224</v>
      </c>
      <c r="E157" t="s">
        <v>30</v>
      </c>
      <c r="F157" t="s">
        <v>200</v>
      </c>
      <c r="G157" t="s">
        <v>199</v>
      </c>
      <c r="H157" s="10">
        <v>57467</v>
      </c>
      <c r="I157" s="25">
        <v>495000</v>
      </c>
      <c r="J157" s="25">
        <v>495000</v>
      </c>
      <c r="K157" s="25">
        <f t="shared" si="20"/>
        <v>0</v>
      </c>
    </row>
    <row r="158" spans="1:11" x14ac:dyDescent="0.25">
      <c r="A158">
        <v>2024</v>
      </c>
      <c r="B158" t="s">
        <v>1</v>
      </c>
      <c r="C158" t="s">
        <v>20</v>
      </c>
      <c r="D158" t="s">
        <v>224</v>
      </c>
      <c r="E158" t="s">
        <v>30</v>
      </c>
      <c r="F158" t="s">
        <v>33</v>
      </c>
      <c r="G158" t="s">
        <v>199</v>
      </c>
      <c r="H158" s="10">
        <v>57467</v>
      </c>
      <c r="I158" s="25">
        <v>101432.08</v>
      </c>
      <c r="J158" s="25">
        <v>101432.08</v>
      </c>
      <c r="K158" s="25">
        <f t="shared" si="20"/>
        <v>0</v>
      </c>
    </row>
    <row r="159" spans="1:11" x14ac:dyDescent="0.25">
      <c r="A159">
        <v>2024</v>
      </c>
      <c r="B159" t="s">
        <v>1</v>
      </c>
      <c r="C159" t="s">
        <v>20</v>
      </c>
      <c r="D159" t="s">
        <v>224</v>
      </c>
      <c r="E159" t="s">
        <v>30</v>
      </c>
      <c r="F159" t="s">
        <v>34</v>
      </c>
      <c r="G159" t="s">
        <v>199</v>
      </c>
      <c r="H159" s="10">
        <v>57467</v>
      </c>
      <c r="I159" s="25">
        <v>29414.15</v>
      </c>
      <c r="J159" s="25">
        <v>29414.15</v>
      </c>
      <c r="K159" s="25">
        <f t="shared" si="20"/>
        <v>0</v>
      </c>
    </row>
    <row r="160" spans="1:11" x14ac:dyDescent="0.25">
      <c r="A160">
        <v>2024</v>
      </c>
      <c r="B160" t="s">
        <v>1</v>
      </c>
      <c r="C160" t="s">
        <v>20</v>
      </c>
      <c r="D160" t="s">
        <v>224</v>
      </c>
      <c r="E160" t="s">
        <v>30</v>
      </c>
      <c r="F160" t="s">
        <v>36</v>
      </c>
      <c r="G160" t="s">
        <v>199</v>
      </c>
      <c r="H160" s="10">
        <v>57467</v>
      </c>
      <c r="I160" s="25">
        <v>121193.78</v>
      </c>
      <c r="J160" s="25">
        <v>121193.78</v>
      </c>
      <c r="K160" s="25">
        <f t="shared" si="20"/>
        <v>0</v>
      </c>
    </row>
    <row r="161" spans="1:11" x14ac:dyDescent="0.25">
      <c r="A161">
        <v>2024</v>
      </c>
      <c r="B161" t="s">
        <v>1</v>
      </c>
      <c r="C161" t="s">
        <v>20</v>
      </c>
      <c r="D161" t="s">
        <v>224</v>
      </c>
      <c r="E161" t="s">
        <v>30</v>
      </c>
      <c r="F161" t="s">
        <v>37</v>
      </c>
      <c r="G161" t="s">
        <v>199</v>
      </c>
      <c r="H161" s="10">
        <v>57467</v>
      </c>
      <c r="I161" s="25">
        <v>54208.25</v>
      </c>
      <c r="J161" s="25">
        <v>54208.25</v>
      </c>
      <c r="K161" s="25">
        <f t="shared" si="20"/>
        <v>0</v>
      </c>
    </row>
    <row r="162" spans="1:11" x14ac:dyDescent="0.25">
      <c r="A162">
        <v>2024</v>
      </c>
      <c r="B162" t="s">
        <v>1</v>
      </c>
      <c r="C162" t="s">
        <v>20</v>
      </c>
      <c r="D162" t="s">
        <v>224</v>
      </c>
      <c r="E162" t="s">
        <v>58</v>
      </c>
      <c r="F162" t="s">
        <v>59</v>
      </c>
      <c r="G162" t="s">
        <v>199</v>
      </c>
      <c r="H162" s="10">
        <v>57467</v>
      </c>
      <c r="I162" s="25">
        <v>170000</v>
      </c>
      <c r="J162" s="25">
        <v>170000</v>
      </c>
      <c r="K162" s="25">
        <f t="shared" si="20"/>
        <v>0</v>
      </c>
    </row>
    <row r="163" spans="1:11" x14ac:dyDescent="0.25">
      <c r="A163">
        <v>2024</v>
      </c>
      <c r="B163" t="s">
        <v>1</v>
      </c>
      <c r="C163" t="s">
        <v>20</v>
      </c>
      <c r="D163" t="s">
        <v>231</v>
      </c>
      <c r="E163" t="s">
        <v>58</v>
      </c>
      <c r="F163" t="s">
        <v>4</v>
      </c>
      <c r="G163" t="s">
        <v>199</v>
      </c>
      <c r="H163" s="10">
        <v>57467</v>
      </c>
      <c r="I163" s="25">
        <v>400000</v>
      </c>
      <c r="J163" s="25">
        <v>400000</v>
      </c>
      <c r="K163" s="25">
        <f t="shared" si="20"/>
        <v>0</v>
      </c>
    </row>
    <row r="164" spans="1:11" x14ac:dyDescent="0.25">
      <c r="A164">
        <v>2024</v>
      </c>
      <c r="B164" t="s">
        <v>1</v>
      </c>
      <c r="C164" t="s">
        <v>20</v>
      </c>
      <c r="D164" t="s">
        <v>231</v>
      </c>
      <c r="E164" t="s">
        <v>58</v>
      </c>
      <c r="F164" t="s">
        <v>62</v>
      </c>
      <c r="G164" t="s">
        <v>199</v>
      </c>
      <c r="H164" s="10">
        <v>57467</v>
      </c>
      <c r="I164" s="25">
        <v>248441.09</v>
      </c>
      <c r="J164" s="25">
        <v>248441.09</v>
      </c>
      <c r="K164" s="25">
        <f t="shared" si="20"/>
        <v>0</v>
      </c>
    </row>
    <row r="165" spans="1:11" x14ac:dyDescent="0.25">
      <c r="A165">
        <v>2024</v>
      </c>
      <c r="B165" t="s">
        <v>1</v>
      </c>
      <c r="C165" t="s">
        <v>20</v>
      </c>
      <c r="D165" t="s">
        <v>221</v>
      </c>
      <c r="E165" t="s">
        <v>72</v>
      </c>
      <c r="F165" t="s">
        <v>201</v>
      </c>
      <c r="G165" t="s">
        <v>199</v>
      </c>
      <c r="H165" s="10">
        <v>57467</v>
      </c>
      <c r="I165" s="25">
        <v>2500000</v>
      </c>
      <c r="J165" s="25">
        <v>2500000</v>
      </c>
      <c r="K165" s="25">
        <f t="shared" si="20"/>
        <v>0</v>
      </c>
    </row>
    <row r="166" spans="1:11" x14ac:dyDescent="0.25">
      <c r="A166">
        <v>2024</v>
      </c>
      <c r="B166" t="s">
        <v>1</v>
      </c>
      <c r="C166" t="s">
        <v>76</v>
      </c>
      <c r="D166" t="s">
        <v>230</v>
      </c>
      <c r="E166" t="s">
        <v>78</v>
      </c>
      <c r="F166" t="s">
        <v>31</v>
      </c>
      <c r="G166" t="s">
        <v>199</v>
      </c>
      <c r="H166" s="10">
        <v>57467</v>
      </c>
      <c r="I166" s="25">
        <v>139999.99</v>
      </c>
      <c r="J166" s="25">
        <v>139999.99</v>
      </c>
      <c r="K166" s="25">
        <f t="shared" si="20"/>
        <v>0</v>
      </c>
    </row>
    <row r="167" spans="1:11" x14ac:dyDescent="0.25">
      <c r="A167">
        <v>2024</v>
      </c>
      <c r="B167" t="s">
        <v>1</v>
      </c>
      <c r="C167" t="s">
        <v>76</v>
      </c>
      <c r="D167" t="s">
        <v>219</v>
      </c>
      <c r="E167" t="s">
        <v>78</v>
      </c>
      <c r="F167" t="s">
        <v>81</v>
      </c>
      <c r="G167" t="s">
        <v>199</v>
      </c>
      <c r="H167" s="10">
        <v>57467</v>
      </c>
      <c r="I167" s="25">
        <v>50544.17</v>
      </c>
      <c r="J167" s="25">
        <v>50544.17</v>
      </c>
      <c r="K167" s="25">
        <f t="shared" si="20"/>
        <v>0</v>
      </c>
    </row>
    <row r="168" spans="1:11" x14ac:dyDescent="0.25">
      <c r="A168">
        <v>2024</v>
      </c>
      <c r="B168" t="s">
        <v>1</v>
      </c>
      <c r="C168" t="s">
        <v>76</v>
      </c>
      <c r="D168" t="s">
        <v>219</v>
      </c>
      <c r="E168" t="s">
        <v>78</v>
      </c>
      <c r="F168" t="s">
        <v>85</v>
      </c>
      <c r="G168" t="s">
        <v>199</v>
      </c>
      <c r="H168" s="10">
        <v>57467</v>
      </c>
      <c r="I168" s="25">
        <v>971.37</v>
      </c>
      <c r="J168" s="25">
        <v>971.37</v>
      </c>
      <c r="K168" s="25">
        <f t="shared" si="20"/>
        <v>0</v>
      </c>
    </row>
    <row r="169" spans="1:11" x14ac:dyDescent="0.25">
      <c r="A169">
        <v>2024</v>
      </c>
      <c r="B169" t="s">
        <v>1</v>
      </c>
      <c r="C169" t="s">
        <v>76</v>
      </c>
      <c r="D169" t="s">
        <v>219</v>
      </c>
      <c r="E169" t="s">
        <v>78</v>
      </c>
      <c r="F169" t="s">
        <v>45</v>
      </c>
      <c r="G169" t="s">
        <v>199</v>
      </c>
      <c r="H169" s="10">
        <v>57467</v>
      </c>
      <c r="I169" s="25">
        <v>72371.850000000006</v>
      </c>
      <c r="J169" s="25">
        <v>72371.850000000006</v>
      </c>
      <c r="K169" s="25">
        <f t="shared" si="20"/>
        <v>0</v>
      </c>
    </row>
    <row r="170" spans="1:11" x14ac:dyDescent="0.25">
      <c r="A170">
        <v>2024</v>
      </c>
      <c r="B170" t="s">
        <v>1</v>
      </c>
      <c r="C170" t="s">
        <v>76</v>
      </c>
      <c r="D170" t="s">
        <v>219</v>
      </c>
      <c r="E170" t="s">
        <v>78</v>
      </c>
      <c r="F170" t="s">
        <v>23</v>
      </c>
      <c r="G170" t="s">
        <v>199</v>
      </c>
      <c r="H170" s="10">
        <v>57467</v>
      </c>
      <c r="I170" s="25">
        <v>42150</v>
      </c>
      <c r="J170" s="25">
        <v>42150</v>
      </c>
      <c r="K170" s="25">
        <f t="shared" si="20"/>
        <v>0</v>
      </c>
    </row>
    <row r="171" spans="1:11" x14ac:dyDescent="0.25">
      <c r="A171">
        <v>2024</v>
      </c>
      <c r="B171" t="s">
        <v>1</v>
      </c>
      <c r="C171" t="s">
        <v>76</v>
      </c>
      <c r="D171" t="s">
        <v>219</v>
      </c>
      <c r="E171" t="s">
        <v>78</v>
      </c>
      <c r="F171" t="s">
        <v>83</v>
      </c>
      <c r="G171" t="s">
        <v>199</v>
      </c>
      <c r="H171" s="10">
        <v>57467</v>
      </c>
      <c r="I171" s="25">
        <v>90537.03</v>
      </c>
      <c r="J171" s="25">
        <v>90537.03</v>
      </c>
      <c r="K171" s="25">
        <f t="shared" si="20"/>
        <v>0</v>
      </c>
    </row>
    <row r="172" spans="1:11" x14ac:dyDescent="0.25">
      <c r="A172">
        <v>2024</v>
      </c>
      <c r="B172" t="s">
        <v>1</v>
      </c>
      <c r="C172" t="s">
        <v>76</v>
      </c>
      <c r="D172" t="s">
        <v>219</v>
      </c>
      <c r="E172" t="s">
        <v>202</v>
      </c>
      <c r="F172" t="s">
        <v>202</v>
      </c>
      <c r="G172" t="s">
        <v>199</v>
      </c>
      <c r="H172" s="10">
        <v>57467</v>
      </c>
      <c r="I172" s="25">
        <v>74.5</v>
      </c>
      <c r="J172" s="25">
        <v>74.5</v>
      </c>
      <c r="K172" s="25">
        <f t="shared" si="20"/>
        <v>0</v>
      </c>
    </row>
    <row r="173" spans="1:11" x14ac:dyDescent="0.25">
      <c r="A173">
        <v>2024</v>
      </c>
      <c r="B173" t="s">
        <v>1</v>
      </c>
      <c r="C173" t="s">
        <v>95</v>
      </c>
      <c r="D173" t="s">
        <v>228</v>
      </c>
      <c r="E173" t="s">
        <v>96</v>
      </c>
      <c r="F173" t="s">
        <v>97</v>
      </c>
      <c r="G173" t="s">
        <v>199</v>
      </c>
      <c r="H173" s="10">
        <v>57467</v>
      </c>
      <c r="I173" s="25">
        <v>35000.6</v>
      </c>
      <c r="J173" s="25">
        <v>35000.6</v>
      </c>
      <c r="K173" s="25">
        <f t="shared" si="20"/>
        <v>0</v>
      </c>
    </row>
    <row r="174" spans="1:11" x14ac:dyDescent="0.25">
      <c r="A174">
        <v>2024</v>
      </c>
      <c r="B174" t="s">
        <v>1</v>
      </c>
      <c r="C174" t="s">
        <v>95</v>
      </c>
      <c r="D174" t="s">
        <v>228</v>
      </c>
      <c r="E174" t="s">
        <v>96</v>
      </c>
      <c r="F174" t="s">
        <v>98</v>
      </c>
      <c r="G174" t="s">
        <v>199</v>
      </c>
      <c r="H174" s="10">
        <v>57467</v>
      </c>
      <c r="I174" s="25">
        <v>73751.199999999997</v>
      </c>
      <c r="J174" s="25">
        <v>73751.199999999997</v>
      </c>
      <c r="K174" s="25">
        <f t="shared" si="20"/>
        <v>0</v>
      </c>
    </row>
    <row r="175" spans="1:11" x14ac:dyDescent="0.25">
      <c r="A175">
        <v>2024</v>
      </c>
      <c r="B175" t="s">
        <v>1</v>
      </c>
      <c r="C175" t="s">
        <v>95</v>
      </c>
      <c r="D175" t="s">
        <v>228</v>
      </c>
      <c r="E175" t="s">
        <v>96</v>
      </c>
      <c r="F175" t="s">
        <v>99</v>
      </c>
      <c r="G175" t="s">
        <v>199</v>
      </c>
      <c r="H175" s="10">
        <v>57467</v>
      </c>
      <c r="I175" s="25">
        <v>68751.199999999997</v>
      </c>
      <c r="J175" s="25">
        <v>68751.199999999997</v>
      </c>
      <c r="K175" s="25">
        <f t="shared" si="20"/>
        <v>0</v>
      </c>
    </row>
    <row r="176" spans="1:11" x14ac:dyDescent="0.25">
      <c r="A176">
        <v>2024</v>
      </c>
      <c r="B176" t="s">
        <v>1</v>
      </c>
      <c r="C176" t="s">
        <v>95</v>
      </c>
      <c r="D176" t="s">
        <v>228</v>
      </c>
      <c r="E176" t="s">
        <v>96</v>
      </c>
      <c r="F176" t="s">
        <v>100</v>
      </c>
      <c r="G176" t="s">
        <v>199</v>
      </c>
      <c r="H176" s="10">
        <v>57467</v>
      </c>
      <c r="I176" s="25">
        <v>61751.199999999997</v>
      </c>
      <c r="J176" s="25">
        <v>61751.199999999997</v>
      </c>
      <c r="K176" s="25">
        <f t="shared" si="20"/>
        <v>0</v>
      </c>
    </row>
    <row r="177" spans="1:11" x14ac:dyDescent="0.25">
      <c r="A177">
        <v>2024</v>
      </c>
      <c r="B177" t="s">
        <v>1</v>
      </c>
      <c r="C177" t="s">
        <v>95</v>
      </c>
      <c r="D177" t="s">
        <v>228</v>
      </c>
      <c r="E177" t="s">
        <v>96</v>
      </c>
      <c r="F177" t="s">
        <v>101</v>
      </c>
      <c r="G177" t="s">
        <v>199</v>
      </c>
      <c r="H177" s="10">
        <v>57467</v>
      </c>
      <c r="I177" s="25">
        <v>61251.199999999997</v>
      </c>
      <c r="J177" s="25">
        <v>61251.199999999997</v>
      </c>
      <c r="K177" s="25">
        <f t="shared" si="20"/>
        <v>0</v>
      </c>
    </row>
    <row r="178" spans="1:11" x14ac:dyDescent="0.25">
      <c r="A178">
        <v>2024</v>
      </c>
      <c r="B178" t="s">
        <v>1</v>
      </c>
      <c r="C178" t="s">
        <v>95</v>
      </c>
      <c r="D178" t="s">
        <v>228</v>
      </c>
      <c r="E178" t="s">
        <v>96</v>
      </c>
      <c r="F178" t="s">
        <v>102</v>
      </c>
      <c r="G178" t="s">
        <v>199</v>
      </c>
      <c r="H178" s="10">
        <v>57467</v>
      </c>
      <c r="I178" s="25">
        <v>62501.2</v>
      </c>
      <c r="J178" s="25">
        <v>62501.2</v>
      </c>
      <c r="K178" s="25">
        <f t="shared" si="20"/>
        <v>0</v>
      </c>
    </row>
    <row r="179" spans="1:11" x14ac:dyDescent="0.25">
      <c r="A179">
        <v>2024</v>
      </c>
      <c r="B179" t="s">
        <v>1</v>
      </c>
      <c r="C179" t="s">
        <v>95</v>
      </c>
      <c r="D179" t="s">
        <v>228</v>
      </c>
      <c r="E179" t="s">
        <v>96</v>
      </c>
      <c r="F179" t="s">
        <v>103</v>
      </c>
      <c r="G179" t="s">
        <v>199</v>
      </c>
      <c r="H179" s="10">
        <v>57467</v>
      </c>
      <c r="I179" s="25">
        <v>43750</v>
      </c>
      <c r="J179" s="25">
        <v>43750</v>
      </c>
      <c r="K179" s="25">
        <f t="shared" si="20"/>
        <v>0</v>
      </c>
    </row>
    <row r="180" spans="1:11" x14ac:dyDescent="0.25">
      <c r="A180">
        <v>2024</v>
      </c>
      <c r="B180" t="s">
        <v>1</v>
      </c>
      <c r="C180" t="s">
        <v>95</v>
      </c>
      <c r="D180" t="s">
        <v>228</v>
      </c>
      <c r="E180" t="s">
        <v>96</v>
      </c>
      <c r="F180" t="s">
        <v>104</v>
      </c>
      <c r="G180" t="s">
        <v>199</v>
      </c>
      <c r="H180" s="10">
        <v>57467</v>
      </c>
      <c r="I180" s="25">
        <v>65750</v>
      </c>
      <c r="J180" s="25">
        <v>65750</v>
      </c>
      <c r="K180" s="25">
        <f t="shared" si="20"/>
        <v>0</v>
      </c>
    </row>
    <row r="181" spans="1:11" x14ac:dyDescent="0.25">
      <c r="A181">
        <v>2024</v>
      </c>
      <c r="B181" t="s">
        <v>1</v>
      </c>
      <c r="C181" t="s">
        <v>95</v>
      </c>
      <c r="D181" t="s">
        <v>228</v>
      </c>
      <c r="E181" t="s">
        <v>96</v>
      </c>
      <c r="F181" t="s">
        <v>105</v>
      </c>
      <c r="G181" t="s">
        <v>199</v>
      </c>
      <c r="H181" s="10">
        <v>57467</v>
      </c>
      <c r="I181" s="25">
        <v>214840</v>
      </c>
      <c r="J181" s="25">
        <v>214840</v>
      </c>
      <c r="K181" s="25">
        <f t="shared" si="20"/>
        <v>0</v>
      </c>
    </row>
    <row r="182" spans="1:11" x14ac:dyDescent="0.25">
      <c r="A182">
        <v>2024</v>
      </c>
      <c r="B182" t="s">
        <v>1</v>
      </c>
      <c r="C182" t="s">
        <v>95</v>
      </c>
      <c r="D182" t="s">
        <v>228</v>
      </c>
      <c r="E182" t="s">
        <v>96</v>
      </c>
      <c r="F182" t="s">
        <v>106</v>
      </c>
      <c r="G182" t="s">
        <v>199</v>
      </c>
      <c r="H182" s="10">
        <v>57467</v>
      </c>
      <c r="I182" s="25">
        <v>63750</v>
      </c>
      <c r="J182" s="25">
        <v>63750</v>
      </c>
      <c r="K182" s="25">
        <f t="shared" si="20"/>
        <v>0</v>
      </c>
    </row>
    <row r="183" spans="1:11" x14ac:dyDescent="0.25">
      <c r="A183">
        <v>2024</v>
      </c>
      <c r="B183" t="s">
        <v>1</v>
      </c>
      <c r="C183" t="s">
        <v>95</v>
      </c>
      <c r="D183" t="s">
        <v>228</v>
      </c>
      <c r="E183" t="s">
        <v>96</v>
      </c>
      <c r="F183" t="s">
        <v>107</v>
      </c>
      <c r="G183" t="s">
        <v>199</v>
      </c>
      <c r="H183" s="10">
        <v>57467</v>
      </c>
      <c r="I183" s="25">
        <v>66751.199999999997</v>
      </c>
      <c r="J183" s="25">
        <v>66751.199999999997</v>
      </c>
      <c r="K183" s="25">
        <f t="shared" si="20"/>
        <v>0</v>
      </c>
    </row>
    <row r="184" spans="1:11" x14ac:dyDescent="0.25">
      <c r="A184">
        <v>2024</v>
      </c>
      <c r="B184" t="s">
        <v>1</v>
      </c>
      <c r="C184" t="s">
        <v>95</v>
      </c>
      <c r="D184" t="s">
        <v>228</v>
      </c>
      <c r="E184" t="s">
        <v>96</v>
      </c>
      <c r="F184" t="s">
        <v>108</v>
      </c>
      <c r="G184" t="s">
        <v>199</v>
      </c>
      <c r="H184" s="10">
        <v>57467</v>
      </c>
      <c r="I184" s="25">
        <v>145000.6</v>
      </c>
      <c r="J184" s="25">
        <v>145000.6</v>
      </c>
      <c r="K184" s="25">
        <f t="shared" si="20"/>
        <v>0</v>
      </c>
    </row>
    <row r="185" spans="1:11" x14ac:dyDescent="0.25">
      <c r="A185">
        <v>2024</v>
      </c>
      <c r="B185" t="s">
        <v>1</v>
      </c>
      <c r="C185" t="s">
        <v>95</v>
      </c>
      <c r="D185" t="s">
        <v>228</v>
      </c>
      <c r="E185" t="s">
        <v>96</v>
      </c>
      <c r="F185" t="s">
        <v>109</v>
      </c>
      <c r="G185" t="s">
        <v>199</v>
      </c>
      <c r="H185" s="10">
        <v>57467</v>
      </c>
      <c r="I185" s="25">
        <v>229500</v>
      </c>
      <c r="J185" s="25">
        <v>229500</v>
      </c>
      <c r="K185" s="25">
        <f t="shared" si="20"/>
        <v>0</v>
      </c>
    </row>
    <row r="186" spans="1:11" x14ac:dyDescent="0.25">
      <c r="A186">
        <v>2024</v>
      </c>
      <c r="B186" t="s">
        <v>1</v>
      </c>
      <c r="C186" t="s">
        <v>95</v>
      </c>
      <c r="D186" t="s">
        <v>228</v>
      </c>
      <c r="E186" t="s">
        <v>96</v>
      </c>
      <c r="F186" t="s">
        <v>110</v>
      </c>
      <c r="G186" t="s">
        <v>199</v>
      </c>
      <c r="H186" s="10">
        <v>57467</v>
      </c>
      <c r="I186" s="25">
        <v>73500.600000000006</v>
      </c>
      <c r="J186" s="25">
        <v>73500.600000000006</v>
      </c>
      <c r="K186" s="25">
        <f t="shared" si="20"/>
        <v>0</v>
      </c>
    </row>
    <row r="187" spans="1:11" x14ac:dyDescent="0.25">
      <c r="A187">
        <v>2024</v>
      </c>
      <c r="B187" t="s">
        <v>1</v>
      </c>
      <c r="C187" t="s">
        <v>95</v>
      </c>
      <c r="D187" t="s">
        <v>228</v>
      </c>
      <c r="E187" t="s">
        <v>96</v>
      </c>
      <c r="F187" t="s">
        <v>111</v>
      </c>
      <c r="G187" t="s">
        <v>199</v>
      </c>
      <c r="H187" s="10">
        <v>57467</v>
      </c>
      <c r="I187" s="25">
        <v>42500.6</v>
      </c>
      <c r="J187" s="25">
        <v>42500.6</v>
      </c>
      <c r="K187" s="25">
        <f t="shared" si="20"/>
        <v>0</v>
      </c>
    </row>
    <row r="188" spans="1:11" x14ac:dyDescent="0.25">
      <c r="A188">
        <v>2024</v>
      </c>
      <c r="B188" t="s">
        <v>1</v>
      </c>
      <c r="C188" t="s">
        <v>95</v>
      </c>
      <c r="D188" t="s">
        <v>228</v>
      </c>
      <c r="E188" t="s">
        <v>96</v>
      </c>
      <c r="F188" t="s">
        <v>112</v>
      </c>
      <c r="G188" t="s">
        <v>199</v>
      </c>
      <c r="H188" s="10">
        <v>57467</v>
      </c>
      <c r="I188" s="25">
        <v>7500.6</v>
      </c>
      <c r="J188" s="25">
        <v>7500.6</v>
      </c>
      <c r="K188" s="25">
        <f t="shared" si="20"/>
        <v>0</v>
      </c>
    </row>
    <row r="189" spans="1:11" x14ac:dyDescent="0.25">
      <c r="A189">
        <v>2024</v>
      </c>
      <c r="B189" t="s">
        <v>1</v>
      </c>
      <c r="C189" t="s">
        <v>95</v>
      </c>
      <c r="D189" t="s">
        <v>228</v>
      </c>
      <c r="E189" t="s">
        <v>96</v>
      </c>
      <c r="F189" t="s">
        <v>113</v>
      </c>
      <c r="G189" t="s">
        <v>199</v>
      </c>
      <c r="H189" s="10">
        <v>57467</v>
      </c>
      <c r="I189" s="25">
        <v>70001.2</v>
      </c>
      <c r="J189" s="25">
        <v>70001.2</v>
      </c>
      <c r="K189" s="25">
        <f t="shared" si="20"/>
        <v>0</v>
      </c>
    </row>
    <row r="190" spans="1:11" x14ac:dyDescent="0.25">
      <c r="A190">
        <v>2024</v>
      </c>
      <c r="B190" t="s">
        <v>1</v>
      </c>
      <c r="C190" t="s">
        <v>95</v>
      </c>
      <c r="D190" t="s">
        <v>228</v>
      </c>
      <c r="E190" t="s">
        <v>96</v>
      </c>
      <c r="F190" t="s">
        <v>114</v>
      </c>
      <c r="G190" t="s">
        <v>199</v>
      </c>
      <c r="H190" s="10">
        <v>57467</v>
      </c>
      <c r="I190" s="25">
        <v>50250.6</v>
      </c>
      <c r="J190" s="25">
        <v>50250.6</v>
      </c>
      <c r="K190" s="25">
        <f t="shared" si="20"/>
        <v>0</v>
      </c>
    </row>
    <row r="191" spans="1:11" x14ac:dyDescent="0.25">
      <c r="A191">
        <v>2024</v>
      </c>
      <c r="B191" t="s">
        <v>1</v>
      </c>
      <c r="C191" t="s">
        <v>95</v>
      </c>
      <c r="D191" t="s">
        <v>228</v>
      </c>
      <c r="E191" t="s">
        <v>96</v>
      </c>
      <c r="F191" t="s">
        <v>115</v>
      </c>
      <c r="G191" t="s">
        <v>199</v>
      </c>
      <c r="H191" s="10">
        <v>57467</v>
      </c>
      <c r="I191" s="25">
        <v>5000</v>
      </c>
      <c r="J191" s="25">
        <v>5000</v>
      </c>
      <c r="K191" s="25">
        <f t="shared" si="20"/>
        <v>0</v>
      </c>
    </row>
    <row r="192" spans="1:11" x14ac:dyDescent="0.25">
      <c r="A192">
        <v>2024</v>
      </c>
      <c r="B192" t="s">
        <v>1</v>
      </c>
      <c r="C192" t="s">
        <v>95</v>
      </c>
      <c r="D192" t="s">
        <v>228</v>
      </c>
      <c r="E192" t="s">
        <v>96</v>
      </c>
      <c r="F192" t="s">
        <v>117</v>
      </c>
      <c r="G192" t="s">
        <v>199</v>
      </c>
      <c r="H192" s="10">
        <v>57467</v>
      </c>
      <c r="I192" s="25">
        <v>395204.72</v>
      </c>
      <c r="J192" s="25">
        <v>395204.72</v>
      </c>
      <c r="K192" s="25">
        <f t="shared" si="20"/>
        <v>0</v>
      </c>
    </row>
    <row r="193" spans="1:11" x14ac:dyDescent="0.25">
      <c r="A193">
        <v>2024</v>
      </c>
      <c r="B193" t="s">
        <v>1</v>
      </c>
      <c r="C193" t="s">
        <v>95</v>
      </c>
      <c r="D193" t="s">
        <v>228</v>
      </c>
      <c r="E193" t="s">
        <v>96</v>
      </c>
      <c r="F193" t="s">
        <v>118</v>
      </c>
      <c r="G193" t="s">
        <v>199</v>
      </c>
      <c r="H193" s="10">
        <v>57467</v>
      </c>
      <c r="I193" s="25">
        <v>34439.35</v>
      </c>
      <c r="J193" s="25">
        <v>34439.35</v>
      </c>
      <c r="K193" s="25">
        <f t="shared" si="20"/>
        <v>0</v>
      </c>
    </row>
    <row r="194" spans="1:11" x14ac:dyDescent="0.25">
      <c r="A194">
        <v>2024</v>
      </c>
      <c r="B194" t="s">
        <v>1</v>
      </c>
      <c r="C194" t="s">
        <v>95</v>
      </c>
      <c r="D194" t="s">
        <v>228</v>
      </c>
      <c r="E194" t="s">
        <v>96</v>
      </c>
      <c r="F194" t="s">
        <v>120</v>
      </c>
      <c r="G194" t="s">
        <v>199</v>
      </c>
      <c r="H194" s="10">
        <v>57467</v>
      </c>
      <c r="I194" s="25">
        <v>294705</v>
      </c>
      <c r="J194" s="25">
        <v>294705</v>
      </c>
      <c r="K194" s="25">
        <f t="shared" si="20"/>
        <v>0</v>
      </c>
    </row>
    <row r="195" spans="1:11" x14ac:dyDescent="0.25">
      <c r="A195">
        <v>2024</v>
      </c>
      <c r="B195" t="s">
        <v>1</v>
      </c>
      <c r="C195" t="s">
        <v>95</v>
      </c>
      <c r="D195" t="s">
        <v>228</v>
      </c>
      <c r="E195" t="s">
        <v>96</v>
      </c>
      <c r="F195" t="s">
        <v>121</v>
      </c>
      <c r="G195" t="s">
        <v>199</v>
      </c>
      <c r="H195" s="10">
        <v>57467</v>
      </c>
      <c r="I195" s="25">
        <v>126606.5</v>
      </c>
      <c r="J195" s="25">
        <v>126606.5</v>
      </c>
      <c r="K195" s="25">
        <f t="shared" si="20"/>
        <v>0</v>
      </c>
    </row>
    <row r="196" spans="1:11" x14ac:dyDescent="0.25">
      <c r="A196">
        <v>2024</v>
      </c>
      <c r="B196" t="s">
        <v>1</v>
      </c>
      <c r="C196" t="s">
        <v>95</v>
      </c>
      <c r="D196" t="s">
        <v>228</v>
      </c>
      <c r="E196" t="s">
        <v>96</v>
      </c>
      <c r="F196" t="s">
        <v>203</v>
      </c>
      <c r="G196" t="s">
        <v>199</v>
      </c>
      <c r="H196" s="10">
        <v>57467</v>
      </c>
      <c r="I196" s="25">
        <v>18788.54</v>
      </c>
      <c r="J196" s="25">
        <v>18788.54</v>
      </c>
      <c r="K196" s="25">
        <f t="shared" si="20"/>
        <v>0</v>
      </c>
    </row>
    <row r="197" spans="1:11" x14ac:dyDescent="0.25">
      <c r="A197">
        <v>2024</v>
      </c>
      <c r="B197" t="s">
        <v>1</v>
      </c>
      <c r="C197" t="s">
        <v>95</v>
      </c>
      <c r="D197" t="s">
        <v>228</v>
      </c>
      <c r="E197" t="s">
        <v>96</v>
      </c>
      <c r="F197" t="s">
        <v>123</v>
      </c>
      <c r="G197" t="s">
        <v>199</v>
      </c>
      <c r="H197" s="10">
        <v>57467</v>
      </c>
      <c r="I197" s="25">
        <v>111415.64</v>
      </c>
      <c r="J197" s="25">
        <v>111415.64</v>
      </c>
      <c r="K197" s="25">
        <f t="shared" si="20"/>
        <v>0</v>
      </c>
    </row>
    <row r="198" spans="1:11" x14ac:dyDescent="0.25">
      <c r="A198">
        <v>2024</v>
      </c>
      <c r="B198" t="s">
        <v>1</v>
      </c>
      <c r="C198" t="s">
        <v>95</v>
      </c>
      <c r="D198" t="s">
        <v>228</v>
      </c>
      <c r="E198" t="s">
        <v>96</v>
      </c>
      <c r="F198" t="s">
        <v>124</v>
      </c>
      <c r="G198" t="s">
        <v>199</v>
      </c>
      <c r="H198" s="10">
        <v>57467</v>
      </c>
      <c r="I198" s="25">
        <v>10776.87</v>
      </c>
      <c r="J198" s="25">
        <v>10776.87</v>
      </c>
      <c r="K198" s="25">
        <f t="shared" si="20"/>
        <v>0</v>
      </c>
    </row>
    <row r="199" spans="1:11" x14ac:dyDescent="0.25">
      <c r="A199">
        <v>2024</v>
      </c>
      <c r="B199" t="s">
        <v>1</v>
      </c>
      <c r="C199" t="s">
        <v>95</v>
      </c>
      <c r="D199" t="s">
        <v>228</v>
      </c>
      <c r="E199" t="s">
        <v>96</v>
      </c>
      <c r="F199" t="s">
        <v>125</v>
      </c>
      <c r="G199" t="s">
        <v>199</v>
      </c>
      <c r="H199" s="10">
        <v>57467</v>
      </c>
      <c r="I199" s="25">
        <v>81821.16</v>
      </c>
      <c r="J199" s="25">
        <v>81821.16</v>
      </c>
      <c r="K199" s="25">
        <f t="shared" si="20"/>
        <v>0</v>
      </c>
    </row>
    <row r="200" spans="1:11" x14ac:dyDescent="0.25">
      <c r="A200">
        <v>2024</v>
      </c>
      <c r="B200" t="s">
        <v>1</v>
      </c>
      <c r="C200" t="s">
        <v>95</v>
      </c>
      <c r="D200" t="s">
        <v>228</v>
      </c>
      <c r="E200" t="s">
        <v>96</v>
      </c>
      <c r="F200" t="s">
        <v>126</v>
      </c>
      <c r="G200" t="s">
        <v>199</v>
      </c>
      <c r="H200" s="10">
        <v>57467</v>
      </c>
      <c r="I200" s="25">
        <v>64739.6</v>
      </c>
      <c r="J200" s="25">
        <v>64739.6</v>
      </c>
      <c r="K200" s="25">
        <f t="shared" si="20"/>
        <v>0</v>
      </c>
    </row>
    <row r="201" spans="1:11" x14ac:dyDescent="0.25">
      <c r="A201">
        <v>2024</v>
      </c>
      <c r="B201" t="s">
        <v>1</v>
      </c>
      <c r="C201" t="s">
        <v>95</v>
      </c>
      <c r="D201" t="s">
        <v>228</v>
      </c>
      <c r="E201" t="s">
        <v>96</v>
      </c>
      <c r="F201" t="s">
        <v>127</v>
      </c>
      <c r="G201" t="s">
        <v>199</v>
      </c>
      <c r="H201" s="10">
        <v>57467</v>
      </c>
      <c r="I201" s="25">
        <v>120863.41</v>
      </c>
      <c r="J201" s="25">
        <v>120863.41</v>
      </c>
      <c r="K201" s="25">
        <f t="shared" si="20"/>
        <v>0</v>
      </c>
    </row>
    <row r="202" spans="1:11" x14ac:dyDescent="0.25">
      <c r="A202">
        <v>2024</v>
      </c>
      <c r="B202" t="s">
        <v>1</v>
      </c>
      <c r="C202" t="s">
        <v>95</v>
      </c>
      <c r="D202" t="s">
        <v>228</v>
      </c>
      <c r="E202" t="s">
        <v>96</v>
      </c>
      <c r="F202" t="s">
        <v>128</v>
      </c>
      <c r="G202" t="s">
        <v>199</v>
      </c>
      <c r="H202" s="10">
        <v>57467</v>
      </c>
      <c r="I202" s="25">
        <v>80720.42</v>
      </c>
      <c r="J202" s="25">
        <v>80720.42</v>
      </c>
      <c r="K202" s="25">
        <f t="shared" si="20"/>
        <v>0</v>
      </c>
    </row>
    <row r="203" spans="1:11" x14ac:dyDescent="0.25">
      <c r="A203">
        <v>2024</v>
      </c>
      <c r="B203" t="s">
        <v>1</v>
      </c>
      <c r="C203" t="s">
        <v>95</v>
      </c>
      <c r="D203" t="s">
        <v>228</v>
      </c>
      <c r="E203" t="s">
        <v>96</v>
      </c>
      <c r="F203" t="s">
        <v>129</v>
      </c>
      <c r="G203" t="s">
        <v>199</v>
      </c>
      <c r="H203" s="10">
        <v>57467</v>
      </c>
      <c r="I203" s="25">
        <v>107000.59</v>
      </c>
      <c r="J203" s="25">
        <v>107000.59</v>
      </c>
      <c r="K203" s="25">
        <f t="shared" si="20"/>
        <v>0</v>
      </c>
    </row>
    <row r="204" spans="1:11" x14ac:dyDescent="0.25">
      <c r="A204">
        <v>2024</v>
      </c>
      <c r="B204" t="s">
        <v>1</v>
      </c>
      <c r="C204" t="s">
        <v>95</v>
      </c>
      <c r="D204" t="s">
        <v>228</v>
      </c>
      <c r="E204" t="s">
        <v>96</v>
      </c>
      <c r="F204" t="s">
        <v>130</v>
      </c>
      <c r="G204" t="s">
        <v>199</v>
      </c>
      <c r="H204" s="10">
        <v>57467</v>
      </c>
      <c r="I204" s="25">
        <v>66715.03</v>
      </c>
      <c r="J204" s="25">
        <v>66715.03</v>
      </c>
      <c r="K204" s="25">
        <f t="shared" si="20"/>
        <v>0</v>
      </c>
    </row>
    <row r="205" spans="1:11" x14ac:dyDescent="0.25">
      <c r="A205">
        <v>2024</v>
      </c>
      <c r="B205" t="s">
        <v>1</v>
      </c>
      <c r="C205" t="s">
        <v>95</v>
      </c>
      <c r="D205" t="s">
        <v>228</v>
      </c>
      <c r="E205" t="s">
        <v>96</v>
      </c>
      <c r="F205" t="s">
        <v>31</v>
      </c>
      <c r="G205" t="s">
        <v>199</v>
      </c>
      <c r="H205" s="10">
        <v>57467</v>
      </c>
      <c r="I205" s="25">
        <v>100000</v>
      </c>
      <c r="J205" s="25">
        <v>100000</v>
      </c>
      <c r="K205" s="25">
        <f t="shared" si="20"/>
        <v>0</v>
      </c>
    </row>
    <row r="206" spans="1:11" x14ac:dyDescent="0.25">
      <c r="A206">
        <v>2024</v>
      </c>
      <c r="B206" t="s">
        <v>1</v>
      </c>
      <c r="C206" t="s">
        <v>95</v>
      </c>
      <c r="D206" t="s">
        <v>228</v>
      </c>
      <c r="E206" t="s">
        <v>96</v>
      </c>
      <c r="F206" t="s">
        <v>131</v>
      </c>
      <c r="G206" t="s">
        <v>199</v>
      </c>
      <c r="H206" s="10">
        <v>57467</v>
      </c>
      <c r="I206" s="25">
        <v>30000</v>
      </c>
      <c r="J206" s="25">
        <v>30000</v>
      </c>
      <c r="K206" s="25">
        <f t="shared" si="20"/>
        <v>0</v>
      </c>
    </row>
    <row r="207" spans="1:11" x14ac:dyDescent="0.25">
      <c r="A207">
        <v>2024</v>
      </c>
      <c r="B207" t="s">
        <v>1</v>
      </c>
      <c r="C207" t="s">
        <v>95</v>
      </c>
      <c r="D207" t="s">
        <v>228</v>
      </c>
      <c r="E207" t="s">
        <v>96</v>
      </c>
      <c r="F207" t="s">
        <v>5</v>
      </c>
      <c r="G207" t="s">
        <v>199</v>
      </c>
      <c r="H207" s="10">
        <v>57467</v>
      </c>
      <c r="I207" s="25">
        <v>69786.5</v>
      </c>
      <c r="J207" s="25">
        <v>69786.5</v>
      </c>
      <c r="K207" s="25">
        <f t="shared" si="20"/>
        <v>0</v>
      </c>
    </row>
    <row r="208" spans="1:11" x14ac:dyDescent="0.25">
      <c r="A208">
        <v>2024</v>
      </c>
      <c r="B208" t="s">
        <v>1</v>
      </c>
      <c r="C208" t="s">
        <v>95</v>
      </c>
      <c r="D208" t="s">
        <v>228</v>
      </c>
      <c r="E208" t="s">
        <v>204</v>
      </c>
      <c r="F208" t="s">
        <v>23</v>
      </c>
      <c r="G208" t="s">
        <v>199</v>
      </c>
      <c r="H208" s="10">
        <v>57467</v>
      </c>
      <c r="I208" s="25">
        <v>158340.10999999999</v>
      </c>
      <c r="J208" s="25">
        <v>158340.10999999999</v>
      </c>
      <c r="K208" s="25">
        <f t="shared" si="20"/>
        <v>0</v>
      </c>
    </row>
    <row r="209" spans="1:11" x14ac:dyDescent="0.25">
      <c r="A209">
        <v>2024</v>
      </c>
      <c r="B209" t="s">
        <v>1</v>
      </c>
      <c r="C209" t="s">
        <v>95</v>
      </c>
      <c r="D209" t="s">
        <v>228</v>
      </c>
      <c r="E209" t="s">
        <v>205</v>
      </c>
      <c r="F209" t="s">
        <v>23</v>
      </c>
      <c r="G209" t="s">
        <v>199</v>
      </c>
      <c r="H209" s="10">
        <v>57467</v>
      </c>
      <c r="I209" s="25">
        <v>31052.9</v>
      </c>
      <c r="J209" s="25">
        <v>31052.9</v>
      </c>
      <c r="K209" s="25">
        <f t="shared" si="20"/>
        <v>0</v>
      </c>
    </row>
    <row r="210" spans="1:11" x14ac:dyDescent="0.25">
      <c r="A210">
        <v>2024</v>
      </c>
      <c r="B210" t="s">
        <v>1</v>
      </c>
      <c r="C210" t="s">
        <v>95</v>
      </c>
      <c r="D210" t="s">
        <v>225</v>
      </c>
      <c r="E210" t="s">
        <v>132</v>
      </c>
      <c r="F210" t="s">
        <v>133</v>
      </c>
      <c r="G210" t="s">
        <v>199</v>
      </c>
      <c r="H210" s="10">
        <v>57467</v>
      </c>
      <c r="I210" s="25">
        <v>6999695</v>
      </c>
      <c r="J210" s="25">
        <v>6999695</v>
      </c>
      <c r="K210" s="25">
        <f t="shared" si="20"/>
        <v>0</v>
      </c>
    </row>
    <row r="211" spans="1:11" x14ac:dyDescent="0.25">
      <c r="A211">
        <v>2024</v>
      </c>
      <c r="B211" t="s">
        <v>1</v>
      </c>
      <c r="C211" t="s">
        <v>95</v>
      </c>
      <c r="D211" t="s">
        <v>228</v>
      </c>
      <c r="E211" t="s">
        <v>202</v>
      </c>
      <c r="F211" t="s">
        <v>206</v>
      </c>
      <c r="G211" t="s">
        <v>199</v>
      </c>
      <c r="H211" s="10">
        <v>57467</v>
      </c>
      <c r="I211" s="25">
        <v>-272.85000000000002</v>
      </c>
      <c r="J211" s="25">
        <v>-272.85000000000002</v>
      </c>
      <c r="K211" s="25">
        <f t="shared" si="20"/>
        <v>0</v>
      </c>
    </row>
    <row r="212" spans="1:11" ht="42.6" customHeight="1" x14ac:dyDescent="0.25">
      <c r="A212">
        <v>2024</v>
      </c>
      <c r="B212" t="s">
        <v>1</v>
      </c>
      <c r="C212" t="s">
        <v>134</v>
      </c>
      <c r="D212" s="29" t="s">
        <v>226</v>
      </c>
      <c r="E212" t="s">
        <v>207</v>
      </c>
      <c r="F212" t="s">
        <v>40</v>
      </c>
      <c r="G212" t="s">
        <v>199</v>
      </c>
      <c r="H212" s="10">
        <v>57467</v>
      </c>
      <c r="I212" s="25">
        <v>104269</v>
      </c>
      <c r="J212" s="25">
        <v>104269</v>
      </c>
      <c r="K212" s="25">
        <f t="shared" si="20"/>
        <v>0</v>
      </c>
    </row>
    <row r="213" spans="1:11" x14ac:dyDescent="0.25">
      <c r="A213">
        <v>2024</v>
      </c>
      <c r="B213" t="s">
        <v>1</v>
      </c>
      <c r="C213" t="s">
        <v>134</v>
      </c>
      <c r="D213" t="s">
        <v>226</v>
      </c>
      <c r="E213" t="s">
        <v>207</v>
      </c>
      <c r="F213" t="s">
        <v>142</v>
      </c>
      <c r="G213" t="s">
        <v>199</v>
      </c>
      <c r="H213" s="10">
        <v>57467</v>
      </c>
      <c r="I213" s="25">
        <v>91995</v>
      </c>
      <c r="J213" s="25">
        <v>91995</v>
      </c>
      <c r="K213" s="25">
        <f t="shared" si="20"/>
        <v>0</v>
      </c>
    </row>
    <row r="214" spans="1:11" x14ac:dyDescent="0.25">
      <c r="A214">
        <v>2024</v>
      </c>
      <c r="B214" t="s">
        <v>1</v>
      </c>
      <c r="C214" t="s">
        <v>134</v>
      </c>
      <c r="D214" t="s">
        <v>226</v>
      </c>
      <c r="E214" t="s">
        <v>207</v>
      </c>
      <c r="F214" t="s">
        <v>51</v>
      </c>
      <c r="G214" t="s">
        <v>199</v>
      </c>
      <c r="H214" s="10">
        <v>57467</v>
      </c>
      <c r="I214" s="25">
        <v>140611.18</v>
      </c>
      <c r="J214" s="25">
        <v>140611.18</v>
      </c>
      <c r="K214" s="25">
        <f t="shared" si="20"/>
        <v>0</v>
      </c>
    </row>
    <row r="215" spans="1:11" x14ac:dyDescent="0.25">
      <c r="A215">
        <v>2024</v>
      </c>
      <c r="B215" t="s">
        <v>1</v>
      </c>
      <c r="C215" t="s">
        <v>134</v>
      </c>
      <c r="D215" t="s">
        <v>226</v>
      </c>
      <c r="E215" t="s">
        <v>207</v>
      </c>
      <c r="F215" t="s">
        <v>52</v>
      </c>
      <c r="G215" t="s">
        <v>199</v>
      </c>
      <c r="H215" s="10">
        <v>57467</v>
      </c>
      <c r="I215" s="25">
        <v>145255</v>
      </c>
      <c r="J215" s="25">
        <v>145255</v>
      </c>
      <c r="K215" s="25">
        <f t="shared" si="20"/>
        <v>0</v>
      </c>
    </row>
    <row r="216" spans="1:11" x14ac:dyDescent="0.25">
      <c r="A216">
        <v>2024</v>
      </c>
      <c r="B216" t="s">
        <v>1</v>
      </c>
      <c r="C216" t="s">
        <v>144</v>
      </c>
      <c r="D216" t="s">
        <v>227</v>
      </c>
      <c r="E216" t="s">
        <v>147</v>
      </c>
      <c r="F216" t="s">
        <v>22</v>
      </c>
      <c r="G216" t="s">
        <v>199</v>
      </c>
      <c r="H216" s="10">
        <v>57467</v>
      </c>
      <c r="I216" s="25">
        <v>11913.41</v>
      </c>
      <c r="J216" s="25">
        <v>11913.41</v>
      </c>
      <c r="K216" s="25">
        <f t="shared" ref="K216:K223" si="22">I216-J216</f>
        <v>0</v>
      </c>
    </row>
    <row r="217" spans="1:11" x14ac:dyDescent="0.25">
      <c r="A217">
        <v>2024</v>
      </c>
      <c r="B217" t="s">
        <v>1</v>
      </c>
      <c r="C217" t="s">
        <v>144</v>
      </c>
      <c r="D217" t="s">
        <v>156</v>
      </c>
      <c r="E217" t="s">
        <v>153</v>
      </c>
      <c r="F217" t="s">
        <v>23</v>
      </c>
      <c r="G217" t="s">
        <v>199</v>
      </c>
      <c r="H217" s="10">
        <v>57467</v>
      </c>
      <c r="I217" s="25">
        <v>25000</v>
      </c>
      <c r="J217" s="25">
        <v>25000</v>
      </c>
      <c r="K217" s="25">
        <f t="shared" si="22"/>
        <v>0</v>
      </c>
    </row>
    <row r="218" spans="1:11" x14ac:dyDescent="0.25">
      <c r="A218">
        <v>2024</v>
      </c>
      <c r="B218" t="s">
        <v>1</v>
      </c>
      <c r="C218" t="s">
        <v>144</v>
      </c>
      <c r="D218" t="s">
        <v>156</v>
      </c>
      <c r="E218" t="s">
        <v>153</v>
      </c>
      <c r="F218" t="s">
        <v>23</v>
      </c>
      <c r="G218" t="s">
        <v>199</v>
      </c>
      <c r="H218" s="10">
        <v>57467</v>
      </c>
      <c r="I218" s="25">
        <v>16876</v>
      </c>
      <c r="J218" s="25">
        <v>16876</v>
      </c>
      <c r="K218" s="25">
        <f t="shared" si="22"/>
        <v>0</v>
      </c>
    </row>
    <row r="219" spans="1:11" x14ac:dyDescent="0.25">
      <c r="A219">
        <v>2024</v>
      </c>
      <c r="B219" t="s">
        <v>1</v>
      </c>
      <c r="C219" t="s">
        <v>144</v>
      </c>
      <c r="D219" t="s">
        <v>156</v>
      </c>
      <c r="E219" t="s">
        <v>153</v>
      </c>
      <c r="F219" t="s">
        <v>23</v>
      </c>
      <c r="G219" t="s">
        <v>199</v>
      </c>
      <c r="H219" s="10">
        <v>57467</v>
      </c>
      <c r="I219" s="25">
        <v>90045</v>
      </c>
      <c r="J219" s="25">
        <v>90045</v>
      </c>
      <c r="K219" s="25">
        <f t="shared" si="22"/>
        <v>0</v>
      </c>
    </row>
    <row r="220" spans="1:11" x14ac:dyDescent="0.25">
      <c r="A220">
        <v>2024</v>
      </c>
      <c r="B220" t="s">
        <v>1</v>
      </c>
      <c r="C220" t="s">
        <v>144</v>
      </c>
      <c r="D220" t="s">
        <v>156</v>
      </c>
      <c r="E220" t="s">
        <v>156</v>
      </c>
      <c r="F220" t="s">
        <v>23</v>
      </c>
      <c r="G220" t="s">
        <v>199</v>
      </c>
      <c r="H220" s="10">
        <v>57467</v>
      </c>
      <c r="I220" s="25">
        <v>347887</v>
      </c>
      <c r="J220" s="25">
        <v>347887</v>
      </c>
      <c r="K220" s="25">
        <f t="shared" si="22"/>
        <v>0</v>
      </c>
    </row>
    <row r="221" spans="1:11" x14ac:dyDescent="0.25">
      <c r="A221">
        <v>2024</v>
      </c>
      <c r="B221" t="s">
        <v>1</v>
      </c>
      <c r="C221" t="s">
        <v>144</v>
      </c>
      <c r="D221" t="s">
        <v>156</v>
      </c>
      <c r="E221" t="s">
        <v>159</v>
      </c>
      <c r="F221" t="s">
        <v>159</v>
      </c>
      <c r="G221" t="s">
        <v>199</v>
      </c>
      <c r="H221" s="10">
        <v>57467</v>
      </c>
      <c r="I221" s="25">
        <v>7409.42</v>
      </c>
      <c r="J221" s="25">
        <v>7409.42</v>
      </c>
      <c r="K221" s="25">
        <f t="shared" si="22"/>
        <v>0</v>
      </c>
    </row>
    <row r="222" spans="1:11" x14ac:dyDescent="0.25">
      <c r="A222">
        <v>2024</v>
      </c>
      <c r="B222" t="s">
        <v>1</v>
      </c>
      <c r="C222" t="s">
        <v>144</v>
      </c>
      <c r="D222" t="s">
        <v>156</v>
      </c>
      <c r="E222" t="s">
        <v>159</v>
      </c>
      <c r="F222" t="s">
        <v>160</v>
      </c>
      <c r="G222" t="s">
        <v>199</v>
      </c>
      <c r="H222" s="10">
        <v>57467</v>
      </c>
      <c r="I222" s="25">
        <v>204056.76</v>
      </c>
      <c r="J222" s="25">
        <v>204056.76</v>
      </c>
      <c r="K222" s="25">
        <f t="shared" si="22"/>
        <v>0</v>
      </c>
    </row>
    <row r="223" spans="1:11" x14ac:dyDescent="0.25">
      <c r="A223">
        <v>2024</v>
      </c>
      <c r="B223" t="s">
        <v>1</v>
      </c>
      <c r="C223" t="s">
        <v>144</v>
      </c>
      <c r="D223" t="s">
        <v>156</v>
      </c>
      <c r="E223" t="s">
        <v>159</v>
      </c>
      <c r="F223" t="s">
        <v>160</v>
      </c>
      <c r="G223" t="s">
        <v>208</v>
      </c>
      <c r="H223" s="10">
        <v>57467</v>
      </c>
      <c r="I223" s="25">
        <v>15413.06</v>
      </c>
      <c r="J223" s="25">
        <v>15413.06</v>
      </c>
      <c r="K223" s="25">
        <f t="shared" si="22"/>
        <v>0</v>
      </c>
    </row>
    <row r="225" spans="2:11" x14ac:dyDescent="0.25">
      <c r="I225" s="6">
        <f>SUM(I3:I224)</f>
        <v>60465129.830000021</v>
      </c>
      <c r="J225" s="6">
        <f>SUM(J3:J224)</f>
        <v>16364075.18</v>
      </c>
      <c r="K225" s="6">
        <f>SUM(K3:K224)</f>
        <v>44101054.649999991</v>
      </c>
    </row>
    <row r="227" spans="2:11" x14ac:dyDescent="0.25">
      <c r="B227" t="s">
        <v>1</v>
      </c>
    </row>
    <row r="228" spans="2:11" x14ac:dyDescent="0.25">
      <c r="B228" t="s">
        <v>2</v>
      </c>
    </row>
  </sheetData>
  <autoFilter ref="A2:K225" xr:uid="{6F04EAB7-44D9-4569-851E-CE7965EB20B7}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Dashboard Page 1</vt:lpstr>
      <vt:lpstr>Dashboard Page 2</vt:lpstr>
      <vt:lpstr>Chart</vt:lpstr>
      <vt:lpstr>Dashboard Page 3</vt:lpstr>
      <vt:lpstr>Dashboard Page 4</vt:lpstr>
      <vt:lpstr>Dashboard Page 5</vt:lpstr>
      <vt:lpstr>Dashboard Page 6</vt:lpstr>
      <vt:lpstr>Detailed</vt:lpstr>
      <vt:lpstr>Chart!Print_Area</vt:lpstr>
      <vt:lpstr>'Dashboard Page 1'!Print_Area</vt:lpstr>
      <vt:lpstr>'Dashboard Page 2'!Print_Area</vt:lpstr>
      <vt:lpstr>'Dashboard Page 3'!Print_Area</vt:lpstr>
      <vt:lpstr>'Dashboard Page 4'!Print_Area</vt:lpstr>
      <vt:lpstr>'Dashboard Page 5'!Print_Area</vt:lpstr>
      <vt:lpstr>'Dashboard Page 6'!Print_Area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Dick, Audrey (DHHS)</dc:creator>
  <cp:lastModifiedBy>Welehodsky, Jared (DHHS)</cp:lastModifiedBy>
  <cp:lastPrinted>2024-06-03T20:03:08Z</cp:lastPrinted>
  <dcterms:created xsi:type="dcterms:W3CDTF">2024-01-18T17:13:39Z</dcterms:created>
  <dcterms:modified xsi:type="dcterms:W3CDTF">2024-07-30T13:29:54Z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2024-01-18T17:20:12Z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d637d941-f9c9-4990-a038-18cd1ce9aba0</vt:lpwstr>
  </property>
  <property fmtid="{D5CDD505-2E9C-101B-9397-08002B2CF9AE}" pid="8" name="MSIP_Label_3a2fed65-62e7-46ea-af74-187e0c17143a_ContentBits">
    <vt:lpwstr>0</vt:lpwstr>
  </property>
</Properties>
</file>